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83AF" lockStructure="1"/>
  <bookViews>
    <workbookView xWindow="0" yWindow="0" windowWidth="23040" windowHeight="9228"/>
  </bookViews>
  <sheets>
    <sheet name="Нарастающаяэл-во и оплата  2024" sheetId="1" r:id="rId1"/>
    <sheet name="24-25" sheetId="2" r:id="rId2"/>
  </sheets>
  <definedNames>
    <definedName name="_xlnm._FilterDatabase" localSheetId="0" hidden="1">'Нарастающаяэл-во и оплата  2024'!$A$2:$BI$163</definedName>
    <definedName name="_xlnm.Print_Area" localSheetId="0">'Нарастающаяэл-во и оплата  2024'!$AK:$AL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AI56" i="1" l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5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4" i="1"/>
  <c r="AI5" i="1"/>
  <c r="AI6" i="1"/>
  <c r="AI3" i="1"/>
  <c r="AG14" i="1" l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4" i="1"/>
  <c r="AG5" i="1"/>
  <c r="AG6" i="1"/>
  <c r="AG7" i="1"/>
  <c r="AG8" i="1"/>
  <c r="AG9" i="1"/>
  <c r="AG10" i="1"/>
  <c r="AG11" i="1"/>
  <c r="AG12" i="1"/>
  <c r="AG13" i="1"/>
  <c r="AG3" i="1"/>
  <c r="AE87" i="1" l="1"/>
  <c r="O34" i="2" l="1"/>
  <c r="AE34" i="1" l="1"/>
  <c r="AE35" i="1"/>
  <c r="AE36" i="1"/>
  <c r="AE37" i="1"/>
  <c r="AE38" i="1"/>
  <c r="AE39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9" i="1"/>
  <c r="AE80" i="1"/>
  <c r="AE81" i="1"/>
  <c r="AE82" i="1"/>
  <c r="AE83" i="1"/>
  <c r="AE84" i="1"/>
  <c r="AE85" i="1"/>
  <c r="AE86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3" i="1"/>
  <c r="AE154" i="1"/>
  <c r="AE155" i="1"/>
  <c r="AE4" i="1"/>
  <c r="AE6" i="1"/>
  <c r="AE7" i="1"/>
  <c r="AE8" i="1"/>
  <c r="AE9" i="1"/>
  <c r="AE10" i="1"/>
  <c r="AE11" i="1"/>
  <c r="AE12" i="1"/>
  <c r="AE14" i="1"/>
  <c r="AE15" i="1"/>
  <c r="AE16" i="1"/>
  <c r="AE18" i="1"/>
  <c r="AE19" i="1"/>
  <c r="AE20" i="1"/>
  <c r="AE21" i="1"/>
  <c r="AE22" i="1"/>
  <c r="AE23" i="1"/>
  <c r="AE24" i="1"/>
  <c r="AE25" i="1"/>
  <c r="AE26" i="1"/>
  <c r="AE27" i="1"/>
  <c r="AE29" i="1"/>
  <c r="AE30" i="1"/>
  <c r="AE31" i="1"/>
  <c r="AE32" i="1"/>
  <c r="AE33" i="1"/>
  <c r="AE3" i="1"/>
  <c r="AZ160" i="1" l="1"/>
  <c r="BA160" i="1"/>
  <c r="BB160" i="1"/>
  <c r="AR160" i="1"/>
  <c r="AS160" i="1"/>
  <c r="AT160" i="1"/>
  <c r="AU160" i="1"/>
  <c r="AV160" i="1"/>
  <c r="AW160" i="1"/>
  <c r="AX160" i="1"/>
  <c r="AY160" i="1"/>
  <c r="BD4" i="1"/>
  <c r="BE4" i="1"/>
  <c r="BD5" i="1"/>
  <c r="BE5" i="1"/>
  <c r="BD6" i="1"/>
  <c r="BE6" i="1"/>
  <c r="BD7" i="1"/>
  <c r="BE7" i="1"/>
  <c r="BD8" i="1"/>
  <c r="BE8" i="1"/>
  <c r="BD9" i="1"/>
  <c r="BE9" i="1"/>
  <c r="BD10" i="1"/>
  <c r="BE10" i="1"/>
  <c r="BD11" i="1"/>
  <c r="BE11" i="1"/>
  <c r="BD12" i="1"/>
  <c r="BE12" i="1"/>
  <c r="BD13" i="1"/>
  <c r="BE13" i="1"/>
  <c r="BD14" i="1"/>
  <c r="BE14" i="1"/>
  <c r="BD15" i="1"/>
  <c r="BE15" i="1"/>
  <c r="BD16" i="1"/>
  <c r="BE16" i="1"/>
  <c r="BD17" i="1"/>
  <c r="BE17" i="1"/>
  <c r="BD18" i="1"/>
  <c r="BE18" i="1"/>
  <c r="BD19" i="1"/>
  <c r="BE19" i="1"/>
  <c r="BD20" i="1"/>
  <c r="BE20" i="1"/>
  <c r="BD21" i="1"/>
  <c r="BE21" i="1"/>
  <c r="BD22" i="1"/>
  <c r="BE22" i="1"/>
  <c r="BD23" i="1"/>
  <c r="BE23" i="1"/>
  <c r="BD24" i="1"/>
  <c r="BE24" i="1"/>
  <c r="BD25" i="1"/>
  <c r="BE25" i="1"/>
  <c r="BD26" i="1"/>
  <c r="BE26" i="1"/>
  <c r="BD27" i="1"/>
  <c r="BE27" i="1"/>
  <c r="BD28" i="1"/>
  <c r="BE28" i="1"/>
  <c r="BD29" i="1"/>
  <c r="BE29" i="1"/>
  <c r="BD30" i="1"/>
  <c r="BE30" i="1"/>
  <c r="BD31" i="1"/>
  <c r="BE31" i="1"/>
  <c r="BD32" i="1"/>
  <c r="BE32" i="1"/>
  <c r="BD33" i="1"/>
  <c r="BE33" i="1"/>
  <c r="BD34" i="1"/>
  <c r="BE34" i="1"/>
  <c r="BD35" i="1"/>
  <c r="BE35" i="1"/>
  <c r="BD36" i="1"/>
  <c r="BE36" i="1"/>
  <c r="BD37" i="1"/>
  <c r="BE37" i="1"/>
  <c r="BD38" i="1"/>
  <c r="BE38" i="1"/>
  <c r="BD39" i="1"/>
  <c r="BE39" i="1"/>
  <c r="BD40" i="1"/>
  <c r="BE40" i="1"/>
  <c r="BD41" i="1"/>
  <c r="BE41" i="1"/>
  <c r="BD42" i="1"/>
  <c r="BE42" i="1"/>
  <c r="BD43" i="1"/>
  <c r="BE43" i="1"/>
  <c r="BD44" i="1"/>
  <c r="BE44" i="1"/>
  <c r="BD45" i="1"/>
  <c r="BE45" i="1"/>
  <c r="BD46" i="1"/>
  <c r="BE46" i="1"/>
  <c r="BD47" i="1"/>
  <c r="BE47" i="1"/>
  <c r="BD48" i="1"/>
  <c r="BE48" i="1"/>
  <c r="BD49" i="1"/>
  <c r="BE49" i="1"/>
  <c r="BD50" i="1"/>
  <c r="BE50" i="1"/>
  <c r="BD51" i="1"/>
  <c r="BE51" i="1"/>
  <c r="BD52" i="1"/>
  <c r="BE52" i="1"/>
  <c r="BD53" i="1"/>
  <c r="BE53" i="1"/>
  <c r="BD54" i="1"/>
  <c r="BE54" i="1"/>
  <c r="BD55" i="1"/>
  <c r="BE55" i="1"/>
  <c r="BD56" i="1"/>
  <c r="BE56" i="1"/>
  <c r="BD57" i="1"/>
  <c r="BE57" i="1"/>
  <c r="BD58" i="1"/>
  <c r="BE58" i="1"/>
  <c r="BD59" i="1"/>
  <c r="BE59" i="1"/>
  <c r="BD60" i="1"/>
  <c r="BE60" i="1"/>
  <c r="BD61" i="1"/>
  <c r="BE61" i="1"/>
  <c r="BD62" i="1"/>
  <c r="BE62" i="1"/>
  <c r="BD63" i="1"/>
  <c r="BE63" i="1"/>
  <c r="BD64" i="1"/>
  <c r="BE64" i="1"/>
  <c r="BD65" i="1"/>
  <c r="BE65" i="1"/>
  <c r="BD66" i="1"/>
  <c r="BE66" i="1"/>
  <c r="BD67" i="1"/>
  <c r="BE67" i="1"/>
  <c r="BD68" i="1"/>
  <c r="BE68" i="1"/>
  <c r="BD69" i="1"/>
  <c r="BE69" i="1"/>
  <c r="BD70" i="1"/>
  <c r="BE70" i="1"/>
  <c r="BD71" i="1"/>
  <c r="BE71" i="1"/>
  <c r="BD72" i="1"/>
  <c r="BE72" i="1"/>
  <c r="BD73" i="1"/>
  <c r="BE73" i="1"/>
  <c r="BD74" i="1"/>
  <c r="BE74" i="1"/>
  <c r="BD75" i="1"/>
  <c r="BE75" i="1"/>
  <c r="BD76" i="1"/>
  <c r="BE76" i="1"/>
  <c r="BD77" i="1"/>
  <c r="BE77" i="1"/>
  <c r="BD78" i="1"/>
  <c r="BE78" i="1"/>
  <c r="BD79" i="1"/>
  <c r="BE79" i="1"/>
  <c r="BD80" i="1"/>
  <c r="BE80" i="1"/>
  <c r="BD81" i="1"/>
  <c r="BE81" i="1"/>
  <c r="BD82" i="1"/>
  <c r="BE82" i="1"/>
  <c r="BD83" i="1"/>
  <c r="BE83" i="1"/>
  <c r="BD84" i="1"/>
  <c r="BE84" i="1"/>
  <c r="BD85" i="1"/>
  <c r="BE85" i="1"/>
  <c r="BD86" i="1"/>
  <c r="BE86" i="1"/>
  <c r="BD87" i="1"/>
  <c r="BE87" i="1"/>
  <c r="BD88" i="1"/>
  <c r="BE88" i="1"/>
  <c r="BD89" i="1"/>
  <c r="BE89" i="1"/>
  <c r="BD90" i="1"/>
  <c r="BE90" i="1"/>
  <c r="BD91" i="1"/>
  <c r="BE91" i="1"/>
  <c r="BD92" i="1"/>
  <c r="BE92" i="1"/>
  <c r="BD93" i="1"/>
  <c r="BE93" i="1"/>
  <c r="BD94" i="1"/>
  <c r="BE94" i="1"/>
  <c r="BD95" i="1"/>
  <c r="BE95" i="1"/>
  <c r="BD96" i="1"/>
  <c r="BE96" i="1"/>
  <c r="BD97" i="1"/>
  <c r="BE97" i="1"/>
  <c r="BD98" i="1"/>
  <c r="BE98" i="1"/>
  <c r="BD99" i="1"/>
  <c r="BE99" i="1"/>
  <c r="BD100" i="1"/>
  <c r="BE100" i="1"/>
  <c r="BD101" i="1"/>
  <c r="BE101" i="1"/>
  <c r="BD102" i="1"/>
  <c r="BE102" i="1"/>
  <c r="BD103" i="1"/>
  <c r="BE103" i="1"/>
  <c r="BD104" i="1"/>
  <c r="BE104" i="1"/>
  <c r="BD105" i="1"/>
  <c r="BE105" i="1"/>
  <c r="BD106" i="1"/>
  <c r="BE106" i="1"/>
  <c r="BD107" i="1"/>
  <c r="BE107" i="1"/>
  <c r="BD108" i="1"/>
  <c r="BE108" i="1"/>
  <c r="BD109" i="1"/>
  <c r="BE109" i="1"/>
  <c r="BD110" i="1"/>
  <c r="BE110" i="1"/>
  <c r="BD111" i="1"/>
  <c r="BE111" i="1"/>
  <c r="BD112" i="1"/>
  <c r="BE112" i="1"/>
  <c r="BD113" i="1"/>
  <c r="BE113" i="1"/>
  <c r="BD114" i="1"/>
  <c r="BE114" i="1"/>
  <c r="BD115" i="1"/>
  <c r="BE115" i="1"/>
  <c r="BD116" i="1"/>
  <c r="BE116" i="1"/>
  <c r="BD117" i="1"/>
  <c r="BE117" i="1"/>
  <c r="BD118" i="1"/>
  <c r="BE118" i="1"/>
  <c r="BD119" i="1"/>
  <c r="BE119" i="1"/>
  <c r="BD120" i="1"/>
  <c r="BE120" i="1"/>
  <c r="BD121" i="1"/>
  <c r="BE121" i="1"/>
  <c r="BD122" i="1"/>
  <c r="BE122" i="1"/>
  <c r="BD123" i="1"/>
  <c r="BE123" i="1"/>
  <c r="BD124" i="1"/>
  <c r="BE124" i="1"/>
  <c r="BD125" i="1"/>
  <c r="BE125" i="1"/>
  <c r="BD126" i="1"/>
  <c r="BE126" i="1"/>
  <c r="BD127" i="1"/>
  <c r="BE127" i="1"/>
  <c r="BD128" i="1"/>
  <c r="BE128" i="1"/>
  <c r="BD129" i="1"/>
  <c r="BE129" i="1"/>
  <c r="BD130" i="1"/>
  <c r="BE130" i="1"/>
  <c r="BD131" i="1"/>
  <c r="BE131" i="1"/>
  <c r="BD132" i="1"/>
  <c r="BE132" i="1"/>
  <c r="BD133" i="1"/>
  <c r="BE133" i="1"/>
  <c r="BD134" i="1"/>
  <c r="BE134" i="1"/>
  <c r="BD135" i="1"/>
  <c r="BE135" i="1"/>
  <c r="BD136" i="1"/>
  <c r="BE136" i="1"/>
  <c r="BD137" i="1"/>
  <c r="BE137" i="1"/>
  <c r="BD138" i="1"/>
  <c r="BE138" i="1"/>
  <c r="BD139" i="1"/>
  <c r="BE139" i="1"/>
  <c r="BD140" i="1"/>
  <c r="BE140" i="1"/>
  <c r="BD141" i="1"/>
  <c r="BE141" i="1"/>
  <c r="BD142" i="1"/>
  <c r="BE142" i="1"/>
  <c r="BD143" i="1"/>
  <c r="BE143" i="1"/>
  <c r="BD144" i="1"/>
  <c r="BE144" i="1"/>
  <c r="BD145" i="1"/>
  <c r="BE145" i="1"/>
  <c r="BD146" i="1"/>
  <c r="BE146" i="1"/>
  <c r="BD147" i="1"/>
  <c r="BE147" i="1"/>
  <c r="BD148" i="1"/>
  <c r="BE148" i="1"/>
  <c r="BD149" i="1"/>
  <c r="BE149" i="1"/>
  <c r="BD150" i="1"/>
  <c r="BE150" i="1"/>
  <c r="BD151" i="1"/>
  <c r="BE151" i="1"/>
  <c r="BD152" i="1"/>
  <c r="BE152" i="1"/>
  <c r="BD153" i="1"/>
  <c r="BE153" i="1"/>
  <c r="BD154" i="1"/>
  <c r="BE154" i="1"/>
  <c r="BD155" i="1"/>
  <c r="BE155" i="1"/>
  <c r="BD156" i="1"/>
  <c r="BE156" i="1"/>
  <c r="BD157" i="1"/>
  <c r="BE157" i="1"/>
  <c r="BD158" i="1"/>
  <c r="BE158" i="1"/>
  <c r="BD159" i="1"/>
  <c r="BE159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5" i="1"/>
  <c r="AD86" i="1"/>
  <c r="AD87" i="1"/>
  <c r="AD88" i="1"/>
  <c r="AD89" i="1"/>
  <c r="AD90" i="1"/>
  <c r="AD91" i="1"/>
  <c r="AD92" i="1"/>
  <c r="AD93" i="1"/>
  <c r="AD95" i="1"/>
  <c r="AD96" i="1"/>
  <c r="AD97" i="1"/>
  <c r="AD98" i="1"/>
  <c r="AD99" i="1"/>
  <c r="AD100" i="1"/>
  <c r="AD101" i="1"/>
  <c r="AD102" i="1"/>
  <c r="AD103" i="1"/>
  <c r="AD104" i="1"/>
  <c r="AD107" i="1"/>
  <c r="AD108" i="1"/>
  <c r="AD109" i="1"/>
  <c r="AD110" i="1"/>
  <c r="AD111" i="1"/>
  <c r="AD112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C156" i="1"/>
  <c r="AD156" i="1"/>
  <c r="AC157" i="1"/>
  <c r="AD157" i="1"/>
  <c r="AC158" i="1"/>
  <c r="AD158" i="1"/>
  <c r="AC159" i="1"/>
  <c r="AD159" i="1"/>
  <c r="AD4" i="1"/>
  <c r="AD5" i="1"/>
  <c r="AD6" i="1"/>
  <c r="AD7" i="1"/>
  <c r="AD8" i="1"/>
  <c r="AD9" i="1"/>
  <c r="AD10" i="1"/>
  <c r="AD11" i="1"/>
  <c r="AD12" i="1"/>
  <c r="AD13" i="1"/>
  <c r="AD14" i="1"/>
  <c r="BE3" i="1"/>
  <c r="BD3" i="1"/>
  <c r="AD3" i="1"/>
  <c r="AP160" i="1"/>
  <c r="AO160" i="1"/>
  <c r="AM160" i="1"/>
  <c r="AL160" i="1"/>
  <c r="AJ160" i="1"/>
  <c r="AH160" i="1"/>
  <c r="AG160" i="1"/>
  <c r="AF160" i="1"/>
  <c r="AN160" i="1"/>
  <c r="AQ160" i="1"/>
  <c r="AK160" i="1"/>
  <c r="AI160" i="1"/>
  <c r="AB157" i="1" l="1"/>
  <c r="AB156" i="1"/>
  <c r="BC156" i="1" s="1"/>
  <c r="BD160" i="1"/>
  <c r="BE160" i="1"/>
  <c r="BC157" i="1"/>
  <c r="AB158" i="1"/>
  <c r="BC158" i="1" s="1"/>
  <c r="AB159" i="1"/>
  <c r="BC159" i="1" s="1"/>
  <c r="Z73" i="1" l="1"/>
  <c r="Z18" i="1" l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3" i="1"/>
  <c r="BK5" i="1" l="1"/>
  <c r="BK6" i="1" l="1"/>
  <c r="X34" i="1"/>
  <c r="X35" i="1"/>
  <c r="X36" i="1"/>
  <c r="X37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5" i="1"/>
  <c r="X6" i="1"/>
  <c r="X7" i="1"/>
  <c r="X8" i="1"/>
  <c r="X9" i="1"/>
  <c r="X10" i="1"/>
  <c r="X11" i="1"/>
  <c r="X12" i="1"/>
  <c r="X14" i="1"/>
  <c r="X15" i="1"/>
  <c r="X16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4" i="1"/>
  <c r="X3" i="1"/>
  <c r="V155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3" i="1"/>
  <c r="V4" i="1"/>
  <c r="T15" i="1" l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2" i="1"/>
  <c r="T33" i="1"/>
  <c r="T34" i="1"/>
  <c r="T35" i="1"/>
  <c r="T36" i="1"/>
  <c r="T37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3" i="1"/>
  <c r="T145" i="1"/>
  <c r="T146" i="1"/>
  <c r="T147" i="1"/>
  <c r="T148" i="1"/>
  <c r="T149" i="1"/>
  <c r="T150" i="1"/>
  <c r="T151" i="1"/>
  <c r="T152" i="1"/>
  <c r="T153" i="1"/>
  <c r="T154" i="1"/>
  <c r="T4" i="1"/>
  <c r="T5" i="1"/>
  <c r="T6" i="1"/>
  <c r="T7" i="1"/>
  <c r="T8" i="1"/>
  <c r="T9" i="1"/>
  <c r="T10" i="1"/>
  <c r="T11" i="1"/>
  <c r="T12" i="1"/>
  <c r="T13" i="1"/>
  <c r="T14" i="1"/>
  <c r="T3" i="1"/>
  <c r="R15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7" i="1"/>
  <c r="R58" i="1"/>
  <c r="R59" i="1"/>
  <c r="R60" i="1"/>
  <c r="R61" i="1"/>
  <c r="R62" i="1"/>
  <c r="R63" i="1"/>
  <c r="R64" i="1"/>
  <c r="R65" i="1"/>
  <c r="R66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30" i="1"/>
  <c r="R131" i="1"/>
  <c r="R132" i="1"/>
  <c r="R133" i="1"/>
  <c r="R134" i="1"/>
  <c r="R135" i="1"/>
  <c r="R136" i="1"/>
  <c r="R137" i="1"/>
  <c r="R138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3" i="1"/>
  <c r="P75" i="1" l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3" i="1"/>
  <c r="P160" i="1" l="1"/>
  <c r="C160" i="1"/>
  <c r="C161" i="1" l="1"/>
  <c r="N160" i="1" l="1"/>
  <c r="F160" i="1"/>
  <c r="L3" i="1" l="1"/>
  <c r="O160" i="1" l="1"/>
  <c r="I160" i="1"/>
  <c r="G160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60" i="1"/>
  <c r="M84" i="1" l="1"/>
  <c r="K66" i="1"/>
  <c r="AD66" i="1" s="1"/>
  <c r="K51" i="1"/>
  <c r="AD51" i="1" s="1"/>
  <c r="K94" i="1"/>
  <c r="AD94" i="1" s="1"/>
  <c r="K106" i="1"/>
  <c r="AD106" i="1" s="1"/>
  <c r="K105" i="1"/>
  <c r="AD105" i="1" s="1"/>
  <c r="M160" i="1" l="1"/>
  <c r="AD84" i="1"/>
  <c r="K113" i="1"/>
  <c r="K160" i="1" l="1"/>
  <c r="AD11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3" i="1"/>
  <c r="J160" i="1" l="1"/>
  <c r="H4" i="1"/>
  <c r="AC4" i="1" s="1"/>
  <c r="AB4" i="1" s="1"/>
  <c r="BC4" i="1" s="1"/>
  <c r="H5" i="1"/>
  <c r="AC5" i="1" s="1"/>
  <c r="AB5" i="1" s="1"/>
  <c r="BC5" i="1" s="1"/>
  <c r="H6" i="1"/>
  <c r="AC6" i="1" s="1"/>
  <c r="AB6" i="1" s="1"/>
  <c r="BC6" i="1" s="1"/>
  <c r="H7" i="1"/>
  <c r="AC7" i="1" s="1"/>
  <c r="AB7" i="1" s="1"/>
  <c r="BC7" i="1" s="1"/>
  <c r="H8" i="1"/>
  <c r="AC8" i="1" s="1"/>
  <c r="AB8" i="1" s="1"/>
  <c r="BC8" i="1" s="1"/>
  <c r="H9" i="1"/>
  <c r="AC9" i="1" s="1"/>
  <c r="AB9" i="1" s="1"/>
  <c r="BC9" i="1" s="1"/>
  <c r="H10" i="1"/>
  <c r="AC10" i="1" s="1"/>
  <c r="AB10" i="1" s="1"/>
  <c r="BC10" i="1" s="1"/>
  <c r="H11" i="1"/>
  <c r="AC11" i="1" s="1"/>
  <c r="AB11" i="1" s="1"/>
  <c r="BC11" i="1" s="1"/>
  <c r="H12" i="1"/>
  <c r="AC12" i="1" s="1"/>
  <c r="AB12" i="1" s="1"/>
  <c r="BC12" i="1" s="1"/>
  <c r="H13" i="1"/>
  <c r="AC13" i="1" s="1"/>
  <c r="AB13" i="1" s="1"/>
  <c r="BC13" i="1" s="1"/>
  <c r="H14" i="1"/>
  <c r="AC14" i="1" s="1"/>
  <c r="AB14" i="1" s="1"/>
  <c r="BC14" i="1" s="1"/>
  <c r="H15" i="1"/>
  <c r="AC15" i="1" s="1"/>
  <c r="AB15" i="1" s="1"/>
  <c r="BC15" i="1" s="1"/>
  <c r="H16" i="1"/>
  <c r="AC16" i="1" s="1"/>
  <c r="AB16" i="1" s="1"/>
  <c r="BC16" i="1" s="1"/>
  <c r="H17" i="1"/>
  <c r="AC17" i="1" s="1"/>
  <c r="AB17" i="1" s="1"/>
  <c r="BC17" i="1" s="1"/>
  <c r="H18" i="1"/>
  <c r="AC18" i="1" s="1"/>
  <c r="AB18" i="1" s="1"/>
  <c r="BC18" i="1" s="1"/>
  <c r="H19" i="1"/>
  <c r="AC19" i="1" s="1"/>
  <c r="AB19" i="1" s="1"/>
  <c r="BC19" i="1" s="1"/>
  <c r="H20" i="1"/>
  <c r="AC20" i="1" s="1"/>
  <c r="AB20" i="1" s="1"/>
  <c r="BC20" i="1" s="1"/>
  <c r="H21" i="1"/>
  <c r="AC21" i="1" s="1"/>
  <c r="AB21" i="1" s="1"/>
  <c r="BC21" i="1" s="1"/>
  <c r="H22" i="1"/>
  <c r="AC22" i="1" s="1"/>
  <c r="AB22" i="1" s="1"/>
  <c r="BC22" i="1" s="1"/>
  <c r="H23" i="1"/>
  <c r="AC23" i="1" s="1"/>
  <c r="AB23" i="1" s="1"/>
  <c r="BC23" i="1" s="1"/>
  <c r="H24" i="1"/>
  <c r="AC24" i="1" s="1"/>
  <c r="AB24" i="1" s="1"/>
  <c r="BC24" i="1" s="1"/>
  <c r="H25" i="1"/>
  <c r="AC25" i="1" s="1"/>
  <c r="AB25" i="1" s="1"/>
  <c r="BC25" i="1" s="1"/>
  <c r="H26" i="1"/>
  <c r="AC26" i="1" s="1"/>
  <c r="AB26" i="1" s="1"/>
  <c r="BC26" i="1" s="1"/>
  <c r="H27" i="1"/>
  <c r="AC27" i="1" s="1"/>
  <c r="AB27" i="1" s="1"/>
  <c r="BC27" i="1" s="1"/>
  <c r="H28" i="1"/>
  <c r="AC28" i="1" s="1"/>
  <c r="AB28" i="1" s="1"/>
  <c r="BC28" i="1" s="1"/>
  <c r="H29" i="1"/>
  <c r="AC29" i="1" s="1"/>
  <c r="AB29" i="1" s="1"/>
  <c r="BC29" i="1" s="1"/>
  <c r="H30" i="1"/>
  <c r="AC30" i="1" s="1"/>
  <c r="AB30" i="1" s="1"/>
  <c r="BC30" i="1" s="1"/>
  <c r="H31" i="1"/>
  <c r="AC31" i="1" s="1"/>
  <c r="AB31" i="1" s="1"/>
  <c r="BC31" i="1" s="1"/>
  <c r="H32" i="1"/>
  <c r="AC32" i="1" s="1"/>
  <c r="AB32" i="1" s="1"/>
  <c r="BC32" i="1" s="1"/>
  <c r="H33" i="1"/>
  <c r="AC33" i="1" s="1"/>
  <c r="AB33" i="1" s="1"/>
  <c r="BC33" i="1" s="1"/>
  <c r="H34" i="1"/>
  <c r="AC34" i="1" s="1"/>
  <c r="AB34" i="1" s="1"/>
  <c r="BC34" i="1" s="1"/>
  <c r="H35" i="1"/>
  <c r="AC35" i="1" s="1"/>
  <c r="AB35" i="1" s="1"/>
  <c r="BC35" i="1" s="1"/>
  <c r="H36" i="1"/>
  <c r="AC36" i="1" s="1"/>
  <c r="AB36" i="1" s="1"/>
  <c r="BC36" i="1" s="1"/>
  <c r="H37" i="1"/>
  <c r="AC37" i="1" s="1"/>
  <c r="AB37" i="1" s="1"/>
  <c r="BC37" i="1" s="1"/>
  <c r="H38" i="1"/>
  <c r="AC38" i="1" s="1"/>
  <c r="AB38" i="1" s="1"/>
  <c r="BC38" i="1" s="1"/>
  <c r="H39" i="1"/>
  <c r="AC39" i="1" s="1"/>
  <c r="AB39" i="1" s="1"/>
  <c r="BC39" i="1" s="1"/>
  <c r="H40" i="1"/>
  <c r="AC40" i="1" s="1"/>
  <c r="AB40" i="1" s="1"/>
  <c r="BC40" i="1" s="1"/>
  <c r="H41" i="1"/>
  <c r="AC41" i="1" s="1"/>
  <c r="AB41" i="1" s="1"/>
  <c r="BC41" i="1" s="1"/>
  <c r="H42" i="1"/>
  <c r="AC42" i="1" s="1"/>
  <c r="AB42" i="1" s="1"/>
  <c r="BC42" i="1" s="1"/>
  <c r="H43" i="1"/>
  <c r="AC43" i="1" s="1"/>
  <c r="AB43" i="1" s="1"/>
  <c r="BC43" i="1" s="1"/>
  <c r="H44" i="1"/>
  <c r="AC44" i="1" s="1"/>
  <c r="AB44" i="1" s="1"/>
  <c r="BC44" i="1" s="1"/>
  <c r="H45" i="1"/>
  <c r="AC45" i="1" s="1"/>
  <c r="AB45" i="1" s="1"/>
  <c r="BC45" i="1" s="1"/>
  <c r="H46" i="1"/>
  <c r="AC46" i="1" s="1"/>
  <c r="AB46" i="1" s="1"/>
  <c r="BC46" i="1" s="1"/>
  <c r="H47" i="1"/>
  <c r="AC47" i="1" s="1"/>
  <c r="AB47" i="1" s="1"/>
  <c r="BC47" i="1" s="1"/>
  <c r="H48" i="1"/>
  <c r="AC48" i="1" s="1"/>
  <c r="AB48" i="1" s="1"/>
  <c r="BC48" i="1" s="1"/>
  <c r="H49" i="1"/>
  <c r="AC49" i="1" s="1"/>
  <c r="AB49" i="1" s="1"/>
  <c r="BC49" i="1" s="1"/>
  <c r="H50" i="1"/>
  <c r="AC50" i="1" s="1"/>
  <c r="AB50" i="1" s="1"/>
  <c r="BC50" i="1" s="1"/>
  <c r="H51" i="1"/>
  <c r="AC51" i="1" s="1"/>
  <c r="AB51" i="1" s="1"/>
  <c r="BC51" i="1" s="1"/>
  <c r="H52" i="1"/>
  <c r="AC52" i="1" s="1"/>
  <c r="AB52" i="1" s="1"/>
  <c r="BC52" i="1" s="1"/>
  <c r="H53" i="1"/>
  <c r="AC53" i="1" s="1"/>
  <c r="AB53" i="1" s="1"/>
  <c r="BC53" i="1" s="1"/>
  <c r="H54" i="1"/>
  <c r="AC54" i="1" s="1"/>
  <c r="AB54" i="1" s="1"/>
  <c r="BC54" i="1" s="1"/>
  <c r="H55" i="1"/>
  <c r="AC55" i="1" s="1"/>
  <c r="AB55" i="1" s="1"/>
  <c r="BC55" i="1" s="1"/>
  <c r="H56" i="1"/>
  <c r="AC56" i="1" s="1"/>
  <c r="AB56" i="1" s="1"/>
  <c r="BC56" i="1" s="1"/>
  <c r="H57" i="1"/>
  <c r="AC57" i="1" s="1"/>
  <c r="AB57" i="1" s="1"/>
  <c r="BC57" i="1" s="1"/>
  <c r="H58" i="1"/>
  <c r="AC58" i="1" s="1"/>
  <c r="AB58" i="1" s="1"/>
  <c r="BC58" i="1" s="1"/>
  <c r="H59" i="1"/>
  <c r="AC59" i="1" s="1"/>
  <c r="AB59" i="1" s="1"/>
  <c r="BC59" i="1" s="1"/>
  <c r="H60" i="1"/>
  <c r="AC60" i="1" s="1"/>
  <c r="AB60" i="1" s="1"/>
  <c r="BC60" i="1" s="1"/>
  <c r="H61" i="1"/>
  <c r="AC61" i="1" s="1"/>
  <c r="AB61" i="1" s="1"/>
  <c r="BC61" i="1" s="1"/>
  <c r="H62" i="1"/>
  <c r="AC62" i="1" s="1"/>
  <c r="AB62" i="1" s="1"/>
  <c r="BC62" i="1" s="1"/>
  <c r="H63" i="1"/>
  <c r="AC63" i="1" s="1"/>
  <c r="AB63" i="1" s="1"/>
  <c r="BC63" i="1" s="1"/>
  <c r="H64" i="1"/>
  <c r="AC64" i="1" s="1"/>
  <c r="AB64" i="1" s="1"/>
  <c r="BC64" i="1" s="1"/>
  <c r="H65" i="1"/>
  <c r="AC65" i="1" s="1"/>
  <c r="AB65" i="1" s="1"/>
  <c r="BC65" i="1" s="1"/>
  <c r="H66" i="1"/>
  <c r="AC66" i="1" s="1"/>
  <c r="AB66" i="1" s="1"/>
  <c r="BC66" i="1" s="1"/>
  <c r="H67" i="1"/>
  <c r="AC67" i="1" s="1"/>
  <c r="AB67" i="1" s="1"/>
  <c r="BC67" i="1" s="1"/>
  <c r="H68" i="1"/>
  <c r="AC68" i="1" s="1"/>
  <c r="AB68" i="1" s="1"/>
  <c r="BC68" i="1" s="1"/>
  <c r="H69" i="1"/>
  <c r="AC69" i="1" s="1"/>
  <c r="AB69" i="1" s="1"/>
  <c r="BC69" i="1" s="1"/>
  <c r="H70" i="1"/>
  <c r="AC70" i="1" s="1"/>
  <c r="AB70" i="1" s="1"/>
  <c r="BC70" i="1" s="1"/>
  <c r="H71" i="1"/>
  <c r="AC71" i="1" s="1"/>
  <c r="AB71" i="1" s="1"/>
  <c r="BC71" i="1" s="1"/>
  <c r="H72" i="1"/>
  <c r="AC72" i="1" s="1"/>
  <c r="AB72" i="1" s="1"/>
  <c r="BC72" i="1" s="1"/>
  <c r="H73" i="1"/>
  <c r="AC73" i="1" s="1"/>
  <c r="AB73" i="1" s="1"/>
  <c r="BC73" i="1" s="1"/>
  <c r="H74" i="1"/>
  <c r="AC74" i="1" s="1"/>
  <c r="AB74" i="1" s="1"/>
  <c r="BC74" i="1" s="1"/>
  <c r="H75" i="1"/>
  <c r="AC75" i="1" s="1"/>
  <c r="AB75" i="1" s="1"/>
  <c r="BC75" i="1" s="1"/>
  <c r="H76" i="1"/>
  <c r="AC76" i="1" s="1"/>
  <c r="AB76" i="1" s="1"/>
  <c r="BC76" i="1" s="1"/>
  <c r="H77" i="1"/>
  <c r="AC77" i="1" s="1"/>
  <c r="AB77" i="1" s="1"/>
  <c r="BC77" i="1" s="1"/>
  <c r="H78" i="1"/>
  <c r="AC78" i="1" s="1"/>
  <c r="AB78" i="1" s="1"/>
  <c r="BC78" i="1" s="1"/>
  <c r="H79" i="1"/>
  <c r="AC79" i="1" s="1"/>
  <c r="AB79" i="1" s="1"/>
  <c r="BC79" i="1" s="1"/>
  <c r="H80" i="1"/>
  <c r="AC80" i="1" s="1"/>
  <c r="AB80" i="1" s="1"/>
  <c r="BC80" i="1" s="1"/>
  <c r="H81" i="1"/>
  <c r="AC81" i="1" s="1"/>
  <c r="AB81" i="1" s="1"/>
  <c r="BC81" i="1" s="1"/>
  <c r="H82" i="1"/>
  <c r="AC82" i="1" s="1"/>
  <c r="AB82" i="1" s="1"/>
  <c r="BC82" i="1" s="1"/>
  <c r="H83" i="1"/>
  <c r="AC83" i="1" s="1"/>
  <c r="AB83" i="1" s="1"/>
  <c r="BC83" i="1" s="1"/>
  <c r="H84" i="1"/>
  <c r="AC84" i="1" s="1"/>
  <c r="AB84" i="1" s="1"/>
  <c r="BC84" i="1" s="1"/>
  <c r="H85" i="1"/>
  <c r="AC85" i="1" s="1"/>
  <c r="AB85" i="1" s="1"/>
  <c r="BC85" i="1" s="1"/>
  <c r="H86" i="1"/>
  <c r="AC86" i="1" s="1"/>
  <c r="AB86" i="1" s="1"/>
  <c r="BC86" i="1" s="1"/>
  <c r="H87" i="1"/>
  <c r="AC87" i="1" s="1"/>
  <c r="AB87" i="1" s="1"/>
  <c r="BC87" i="1" s="1"/>
  <c r="H88" i="1"/>
  <c r="AC88" i="1" s="1"/>
  <c r="AB88" i="1" s="1"/>
  <c r="BC88" i="1" s="1"/>
  <c r="H89" i="1"/>
  <c r="AC89" i="1" s="1"/>
  <c r="AB89" i="1" s="1"/>
  <c r="BC89" i="1" s="1"/>
  <c r="H90" i="1"/>
  <c r="AC90" i="1" s="1"/>
  <c r="AB90" i="1" s="1"/>
  <c r="BC90" i="1" s="1"/>
  <c r="H91" i="1"/>
  <c r="AC91" i="1" s="1"/>
  <c r="AB91" i="1" s="1"/>
  <c r="BC91" i="1" s="1"/>
  <c r="H92" i="1"/>
  <c r="AC92" i="1" s="1"/>
  <c r="AB92" i="1" s="1"/>
  <c r="BC92" i="1" s="1"/>
  <c r="H93" i="1"/>
  <c r="AC93" i="1" s="1"/>
  <c r="AB93" i="1" s="1"/>
  <c r="BC93" i="1" s="1"/>
  <c r="H94" i="1"/>
  <c r="AC94" i="1" s="1"/>
  <c r="AB94" i="1" s="1"/>
  <c r="BC94" i="1" s="1"/>
  <c r="H95" i="1"/>
  <c r="AC95" i="1" s="1"/>
  <c r="AB95" i="1" s="1"/>
  <c r="BC95" i="1" s="1"/>
  <c r="H96" i="1"/>
  <c r="AC96" i="1" s="1"/>
  <c r="AB96" i="1" s="1"/>
  <c r="BC96" i="1" s="1"/>
  <c r="H97" i="1"/>
  <c r="AC97" i="1" s="1"/>
  <c r="AB97" i="1" s="1"/>
  <c r="BC97" i="1" s="1"/>
  <c r="H98" i="1"/>
  <c r="AC98" i="1" s="1"/>
  <c r="AB98" i="1" s="1"/>
  <c r="BC98" i="1" s="1"/>
  <c r="H99" i="1"/>
  <c r="AC99" i="1" s="1"/>
  <c r="AB99" i="1" s="1"/>
  <c r="BC99" i="1" s="1"/>
  <c r="H100" i="1"/>
  <c r="AC100" i="1" s="1"/>
  <c r="AB100" i="1" s="1"/>
  <c r="BC100" i="1" s="1"/>
  <c r="H101" i="1"/>
  <c r="AC101" i="1" s="1"/>
  <c r="AB101" i="1" s="1"/>
  <c r="BC101" i="1" s="1"/>
  <c r="H102" i="1"/>
  <c r="AC102" i="1" s="1"/>
  <c r="AB102" i="1" s="1"/>
  <c r="BC102" i="1" s="1"/>
  <c r="H103" i="1"/>
  <c r="AC103" i="1" s="1"/>
  <c r="AB103" i="1" s="1"/>
  <c r="BC103" i="1" s="1"/>
  <c r="H104" i="1"/>
  <c r="AC104" i="1" s="1"/>
  <c r="AB104" i="1" s="1"/>
  <c r="BC104" i="1" s="1"/>
  <c r="H105" i="1"/>
  <c r="AC105" i="1" s="1"/>
  <c r="AB105" i="1" s="1"/>
  <c r="BC105" i="1" s="1"/>
  <c r="H106" i="1"/>
  <c r="AC106" i="1" s="1"/>
  <c r="AB106" i="1" s="1"/>
  <c r="BC106" i="1" s="1"/>
  <c r="H107" i="1"/>
  <c r="AC107" i="1" s="1"/>
  <c r="AB107" i="1" s="1"/>
  <c r="BC107" i="1" s="1"/>
  <c r="H108" i="1"/>
  <c r="AC108" i="1" s="1"/>
  <c r="AB108" i="1" s="1"/>
  <c r="BC108" i="1" s="1"/>
  <c r="H109" i="1"/>
  <c r="AC109" i="1" s="1"/>
  <c r="AB109" i="1" s="1"/>
  <c r="BC109" i="1" s="1"/>
  <c r="H110" i="1"/>
  <c r="AC110" i="1" s="1"/>
  <c r="AB110" i="1" s="1"/>
  <c r="BC110" i="1" s="1"/>
  <c r="H111" i="1"/>
  <c r="AC111" i="1" s="1"/>
  <c r="AB111" i="1" s="1"/>
  <c r="BC111" i="1" s="1"/>
  <c r="H112" i="1"/>
  <c r="AC112" i="1" s="1"/>
  <c r="AB112" i="1" s="1"/>
  <c r="BC112" i="1" s="1"/>
  <c r="H113" i="1"/>
  <c r="AC113" i="1" s="1"/>
  <c r="AB113" i="1" s="1"/>
  <c r="BC113" i="1" s="1"/>
  <c r="H114" i="1"/>
  <c r="AC114" i="1" s="1"/>
  <c r="AB114" i="1" s="1"/>
  <c r="BC114" i="1" s="1"/>
  <c r="H115" i="1"/>
  <c r="AC115" i="1" s="1"/>
  <c r="AB115" i="1" s="1"/>
  <c r="BC115" i="1" s="1"/>
  <c r="H116" i="1"/>
  <c r="AC116" i="1" s="1"/>
  <c r="AB116" i="1" s="1"/>
  <c r="BC116" i="1" s="1"/>
  <c r="H117" i="1"/>
  <c r="AC117" i="1" s="1"/>
  <c r="AB117" i="1" s="1"/>
  <c r="BC117" i="1" s="1"/>
  <c r="H118" i="1"/>
  <c r="AC118" i="1" s="1"/>
  <c r="AB118" i="1" s="1"/>
  <c r="BC118" i="1" s="1"/>
  <c r="H119" i="1"/>
  <c r="AC119" i="1" s="1"/>
  <c r="AB119" i="1" s="1"/>
  <c r="BC119" i="1" s="1"/>
  <c r="H120" i="1"/>
  <c r="AC120" i="1" s="1"/>
  <c r="AB120" i="1" s="1"/>
  <c r="BC120" i="1" s="1"/>
  <c r="H121" i="1"/>
  <c r="AC121" i="1" s="1"/>
  <c r="AB121" i="1" s="1"/>
  <c r="BC121" i="1" s="1"/>
  <c r="H122" i="1"/>
  <c r="AC122" i="1" s="1"/>
  <c r="AB122" i="1" s="1"/>
  <c r="BC122" i="1" s="1"/>
  <c r="H123" i="1"/>
  <c r="AC123" i="1" s="1"/>
  <c r="AB123" i="1" s="1"/>
  <c r="BC123" i="1" s="1"/>
  <c r="H124" i="1"/>
  <c r="AC124" i="1" s="1"/>
  <c r="AB124" i="1" s="1"/>
  <c r="BC124" i="1" s="1"/>
  <c r="H125" i="1"/>
  <c r="AC125" i="1" s="1"/>
  <c r="AB125" i="1" s="1"/>
  <c r="BC125" i="1" s="1"/>
  <c r="H126" i="1"/>
  <c r="AC126" i="1" s="1"/>
  <c r="AB126" i="1" s="1"/>
  <c r="BC126" i="1" s="1"/>
  <c r="H127" i="1"/>
  <c r="AC127" i="1" s="1"/>
  <c r="AB127" i="1" s="1"/>
  <c r="BC127" i="1" s="1"/>
  <c r="H128" i="1"/>
  <c r="AC128" i="1" s="1"/>
  <c r="AB128" i="1" s="1"/>
  <c r="BC128" i="1" s="1"/>
  <c r="H129" i="1"/>
  <c r="AC129" i="1" s="1"/>
  <c r="AB129" i="1" s="1"/>
  <c r="BC129" i="1" s="1"/>
  <c r="H130" i="1"/>
  <c r="AC130" i="1" s="1"/>
  <c r="AB130" i="1" s="1"/>
  <c r="BC130" i="1" s="1"/>
  <c r="H131" i="1"/>
  <c r="AC131" i="1" s="1"/>
  <c r="AB131" i="1" s="1"/>
  <c r="BC131" i="1" s="1"/>
  <c r="H132" i="1"/>
  <c r="AC132" i="1" s="1"/>
  <c r="AB132" i="1" s="1"/>
  <c r="BC132" i="1" s="1"/>
  <c r="H133" i="1"/>
  <c r="AC133" i="1" s="1"/>
  <c r="AB133" i="1" s="1"/>
  <c r="BC133" i="1" s="1"/>
  <c r="H134" i="1"/>
  <c r="AC134" i="1" s="1"/>
  <c r="AB134" i="1" s="1"/>
  <c r="BC134" i="1" s="1"/>
  <c r="H135" i="1"/>
  <c r="AC135" i="1" s="1"/>
  <c r="AB135" i="1" s="1"/>
  <c r="BC135" i="1" s="1"/>
  <c r="H136" i="1"/>
  <c r="AC136" i="1" s="1"/>
  <c r="AB136" i="1" s="1"/>
  <c r="BC136" i="1" s="1"/>
  <c r="H137" i="1"/>
  <c r="AC137" i="1" s="1"/>
  <c r="AB137" i="1" s="1"/>
  <c r="BC137" i="1" s="1"/>
  <c r="H138" i="1"/>
  <c r="AC138" i="1" s="1"/>
  <c r="AB138" i="1" s="1"/>
  <c r="BC138" i="1" s="1"/>
  <c r="H139" i="1"/>
  <c r="AC139" i="1" s="1"/>
  <c r="AB139" i="1" s="1"/>
  <c r="BC139" i="1" s="1"/>
  <c r="H140" i="1"/>
  <c r="AC140" i="1" s="1"/>
  <c r="AB140" i="1" s="1"/>
  <c r="BC140" i="1" s="1"/>
  <c r="H141" i="1"/>
  <c r="AC141" i="1" s="1"/>
  <c r="AB141" i="1" s="1"/>
  <c r="BC141" i="1" s="1"/>
  <c r="H142" i="1"/>
  <c r="AC142" i="1" s="1"/>
  <c r="AB142" i="1" s="1"/>
  <c r="BC142" i="1" s="1"/>
  <c r="H143" i="1"/>
  <c r="AC143" i="1" s="1"/>
  <c r="AB143" i="1" s="1"/>
  <c r="BC143" i="1" s="1"/>
  <c r="H144" i="1"/>
  <c r="AC144" i="1" s="1"/>
  <c r="AB144" i="1" s="1"/>
  <c r="BC144" i="1" s="1"/>
  <c r="H145" i="1"/>
  <c r="AC145" i="1" s="1"/>
  <c r="AB145" i="1" s="1"/>
  <c r="BC145" i="1" s="1"/>
  <c r="H146" i="1"/>
  <c r="AC146" i="1" s="1"/>
  <c r="AB146" i="1" s="1"/>
  <c r="BC146" i="1" s="1"/>
  <c r="H147" i="1"/>
  <c r="AC147" i="1" s="1"/>
  <c r="AB147" i="1" s="1"/>
  <c r="BC147" i="1" s="1"/>
  <c r="H148" i="1"/>
  <c r="AC148" i="1" s="1"/>
  <c r="AB148" i="1" s="1"/>
  <c r="BC148" i="1" s="1"/>
  <c r="H149" i="1"/>
  <c r="AC149" i="1" s="1"/>
  <c r="AB149" i="1" s="1"/>
  <c r="BC149" i="1" s="1"/>
  <c r="H150" i="1"/>
  <c r="AC150" i="1" s="1"/>
  <c r="AB150" i="1" s="1"/>
  <c r="BC150" i="1" s="1"/>
  <c r="H151" i="1"/>
  <c r="AC151" i="1" s="1"/>
  <c r="AB151" i="1" s="1"/>
  <c r="BC151" i="1" s="1"/>
  <c r="H152" i="1"/>
  <c r="AC152" i="1" s="1"/>
  <c r="AB152" i="1" s="1"/>
  <c r="BC152" i="1" s="1"/>
  <c r="H153" i="1"/>
  <c r="AC153" i="1" s="1"/>
  <c r="AB153" i="1" s="1"/>
  <c r="BC153" i="1" s="1"/>
  <c r="H154" i="1"/>
  <c r="AC154" i="1" s="1"/>
  <c r="AB154" i="1" s="1"/>
  <c r="BC154" i="1" s="1"/>
  <c r="H155" i="1"/>
  <c r="AC155" i="1" s="1"/>
  <c r="AB155" i="1" s="1"/>
  <c r="BC155" i="1" s="1"/>
  <c r="H3" i="1"/>
  <c r="AC3" i="1" s="1"/>
  <c r="AB3" i="1" s="1"/>
  <c r="BC3" i="1" s="1"/>
  <c r="H160" i="1" l="1"/>
  <c r="E160" i="1"/>
  <c r="AD160" i="1" s="1"/>
  <c r="N161" i="1" l="1"/>
  <c r="AC160" i="1"/>
  <c r="AB160" i="1" s="1"/>
  <c r="BC160" i="1" s="1"/>
  <c r="O161" i="1"/>
  <c r="O162" i="1"/>
</calcChain>
</file>

<file path=xl/comments1.xml><?xml version="1.0" encoding="utf-8"?>
<comments xmlns="http://schemas.openxmlformats.org/spreadsheetml/2006/main">
  <authors>
    <author>Автор</author>
  </authors>
  <commentList>
    <comment ref="Y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2000,00-02.11.2024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поставила 0,00 т.к. это сбой было 09,61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поставила 0,00 т.к. это сбой было 07,81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300,00-05.11.2024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Оплата:11956,33 -31.12; 14656,45-26.01.24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25.03.24 6879,05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6656,17-25.10.2024</t>
        </r>
      </text>
    </comment>
    <comment ref="AH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11381-25.02.2025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8136-25.03.2025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4500-декабрь 23;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8400-13.02.24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6100-04.03.2024
5500-18.03.2024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3000-17.05.2024</t>
        </r>
      </text>
    </comment>
    <comment ref="Y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3400,00-07.11.2024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3000 -06.12.2024
3000 -16.12.2024</t>
        </r>
      </text>
    </comment>
    <comment ref="AH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6900-18.02.2025
7300-27.02.2025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4818,02 декабрь 2023; 5687,4-27.01.24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4800 29.03.24 к 5500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4700 оплата за апрель 03.05.2024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4700 за май 03.06.24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4400-02.07.2024;
5517,00-30.07.2024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4826-02.09.2024;
4500-02.09.2024</t>
        </r>
      </text>
    </comment>
    <comment ref="Y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4846,35-01.11.2024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5300-03.12.2024
5700-30.12.2024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5067,5-03.02.25</t>
        </r>
      </text>
    </comment>
    <comment ref="AJ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4976,50-03.03.2025
5400-31.03.2025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произведена 21.03.2024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272,76-22.10.2024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 долг -01.02.24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900р оплата 20.03.24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4900 декабрь 23; 7200-26.01.2024; 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4100 оплата 28.03.2024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2300-12.06.24</t>
        </r>
      </text>
    </comment>
    <comment ref="W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 оплата 02.10.2024</t>
        </r>
      </text>
    </comment>
    <comment ref="Y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3450,00-12.11.2024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4700-12.12.24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4900-11.02.2025</t>
        </r>
      </text>
    </comment>
    <comment ref="A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4000-11.03.2025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2117,46 оплата 07.06.24
1031,85 оплата 29.06.24
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0,30-02.10.2024;
458,53-03.10.2024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1324,15-03.11.2024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счётчика</t>
        </r>
      </text>
    </comment>
    <comment ref="BG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счётчика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324,28-04.10.2024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3000-декабрь 2023; 3348-27.01.24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за апрель 01.05.22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за май 2636,86 06.06.24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в Мосэнерго за июнь 09.07.2024</t>
        </r>
      </text>
    </comment>
    <comment ref="W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4655 оплата  04.10.2024</t>
        </r>
      </text>
    </comment>
    <comment ref="Y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07.11</t>
        </r>
      </text>
    </comment>
    <comment ref="AJ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я закрыла вопрос по задолженности</t>
        </r>
      </text>
    </comment>
    <comment ref="W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600,00-03.10.2024</t>
        </r>
      </text>
    </comment>
    <comment ref="AH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500-20.02.2025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2500-14.07.2024;
2500-25.07.2024</t>
        </r>
      </text>
    </comment>
    <comment ref="AH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100,00-03.02.25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844,14-05.11.2024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14060-12.02 (10.02)в отчете банка</t>
        </r>
      </text>
    </comment>
    <comment ref="S30" authorId="0" shapeId="0">
      <text>
        <r>
          <rPr>
            <b/>
            <sz val="9"/>
            <color indexed="81"/>
            <rFont val="Tahoma"/>
            <family val="2"/>
            <charset val="204"/>
          </rPr>
          <t>1</t>
        </r>
      </text>
    </comment>
    <comment ref="U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9392-02/09/2024</t>
        </r>
      </text>
    </comment>
    <comment ref="AA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6635-06.12.2024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37600-29.12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17459-12.05.2024</t>
        </r>
      </text>
    </comment>
    <comment ref="W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11310,00-08.10.2024
33303,00-28.10.2024</t>
        </r>
      </text>
    </comment>
    <comment ref="AA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100000,00-ОПЛАТА 09.12.2024</t>
        </r>
      </text>
    </comment>
    <comment ref="AF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50000-оплата 16.01.2024
22000-оплата 17.01.2024-перенесены в оплату членских взносов.
50000-оплата 28.01.2024</t>
        </r>
      </text>
    </comment>
    <comment ref="AJ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50000-17.03.2025</t>
        </r>
      </text>
    </comment>
    <comment ref="AL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50000-02.04.2025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11239 декабрь 2023;11801- 25.01.2024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13700 оплата 26.03.24</t>
        </r>
      </text>
    </comment>
    <comment ref="Y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7753,00-03.11.2024</t>
        </r>
      </text>
    </comment>
    <comment ref="AA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7855-05.12.2024
9586,00-25.12.2024</t>
        </r>
      </text>
    </comment>
    <comment ref="A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5944,00-26.03.2025</t>
        </r>
      </text>
    </comment>
    <comment ref="AA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255,16-10.12.24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1000-02.07.2024;
1100-28.07.2024</t>
        </r>
      </text>
    </comment>
    <comment ref="U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1500-02.09.2024;
1700-30.09.2024</t>
        </r>
      </text>
    </comment>
    <comment ref="Y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897,17-13.11.2024</t>
        </r>
      </text>
    </comment>
    <comment ref="W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1000,00-03.10.2024</t>
        </r>
      </text>
    </comment>
    <comment ref="Y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200,00-05.11.2024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счётчика</t>
        </r>
      </text>
    </comment>
    <comment ref="B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счётчика</t>
        </r>
      </text>
    </comment>
    <comment ref="U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прошла 01.10.2024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Мосэнерго 19.01.2024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25.03.24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10500-декабрь 2023;2100-26.01.2024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8900-25.03.2024</t>
        </r>
      </text>
    </comment>
    <comment ref="W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6000-25.10.2024</t>
        </r>
      </text>
    </comment>
    <comment ref="Y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5500,00-25.11.2024</t>
        </r>
      </text>
    </comment>
    <comment ref="AA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9000,00-25.12.24</t>
        </r>
      </text>
    </comment>
    <comment ref="AH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7000-25.02.2025</t>
        </r>
      </text>
    </comment>
    <comment ref="AJ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5400-25.03.2025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44,29 -декабрь 2023; 73,89-25.01.2024</t>
        </r>
      </text>
    </comment>
    <comment ref="U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1228,33-25.09.2024;
1295,09-27.09.2024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3107,35 оплата 08.11.2024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7065,93 -04.01.2024; 8391,80 -30.01.24</t>
        </r>
      </text>
    </comment>
    <comment ref="W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25.10.2024</t>
        </r>
      </text>
    </comment>
    <comment ref="AA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2600,00-06.12.24</t>
        </r>
      </text>
    </comment>
    <comment ref="AF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8000-13.01.2025
7000-13.01.2025</t>
        </r>
      </text>
    </comment>
    <comment ref="AJ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7000-12.03.2025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2000-27.03.2024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2727,77 оплата 10.06.24</t>
        </r>
      </text>
    </comment>
    <comment ref="W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3463,04-03.10.2024</t>
        </r>
      </text>
    </comment>
    <comment ref="AA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12093,06-05.12.2024</t>
        </r>
      </text>
    </comment>
    <comment ref="AH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16185,34-оплата18.02.2024</t>
        </r>
      </text>
    </comment>
    <comment ref="M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90,14-08.05.2024
90.14-24.05.2024
200,00-24.05.2024
</t>
        </r>
      </text>
    </comment>
    <comment ref="Q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11,39-12.07.2024
2061,84-25.07.2024</t>
        </r>
      </text>
    </comment>
    <comment ref="AA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4189,51-06.12.2024
124,64 -25.12.2024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20000-оплата 20.03.2024</t>
        </r>
      </text>
    </comment>
    <comment ref="W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5000-23.10.2024
</t>
        </r>
      </text>
    </comment>
    <comment ref="AA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20000-06.12.2024</t>
        </r>
      </text>
    </comment>
    <comment ref="AH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5000-25.02.2025</t>
        </r>
      </text>
    </comment>
    <comment ref="AJ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15000-23.03.2025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700-08.05.2024</t>
        </r>
      </text>
    </comment>
    <comment ref="Y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1500,00-16.11.2024</t>
        </r>
      </text>
    </comment>
    <comment ref="M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4000-08.05</t>
        </r>
      </text>
    </comment>
    <comment ref="W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7000,00-05.10.2024</t>
        </r>
      </text>
    </comment>
    <comment ref="AA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1700,00-06.12.2024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оплачено два раза 10.04 по 3821,9
</t>
        </r>
      </text>
    </comment>
    <comment ref="M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 оплата 07.05</t>
        </r>
      </text>
    </comment>
    <comment ref="AA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30.12.2024-оплата из 15000р:7000р -эл-во и 8000р-взнос</t>
        </r>
      </text>
    </comment>
    <comment ref="AJ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5000-24.03.2025</t>
        </r>
      </text>
    </comment>
    <comment ref="Y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250,00 поделены на два уч.59/60 07.11.2024</t>
        </r>
      </text>
    </comment>
    <comment ref="Y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250,00 поделены на два уч.59/60 07.11.2024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Оплата:150+222+500+2822 31.12; 123,15-26.01.2024</t>
        </r>
      </text>
    </comment>
    <comment ref="M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01.05 за апрель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446,36 за май 06.06.24</t>
        </r>
      </text>
    </comment>
    <comment ref="Q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169- оплата 05.07.24
446,36-оплата 17.07.2024</t>
        </r>
      </text>
    </comment>
    <comment ref="U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186,34-12.09.2024;
315,34-25.09.2024</t>
        </r>
      </text>
    </comment>
    <comment ref="Y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01.11.2024 оплата236,83
357,76-28.11.2024</t>
        </r>
      </text>
    </comment>
    <comment ref="AA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115,90-09.12.2024</t>
        </r>
      </text>
    </comment>
    <comment ref="W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400,00-03.10.2024</t>
        </r>
      </text>
    </comment>
    <comment ref="AA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3930-03.12.2024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01.02.2024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28000 оплата?
18250-31.03.2024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10000-11.05.2024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8100р.-08.06.24</t>
        </r>
      </text>
    </comment>
    <comment ref="Q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1991+2162 опл.31.07.2024</t>
        </r>
      </text>
    </comment>
    <comment ref="U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2415,00+3036,00 от 25.09.2024</t>
        </r>
      </text>
    </comment>
    <comment ref="Y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10000,00-11.11.2024</t>
        </r>
      </text>
    </comment>
    <comment ref="AA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13249- 09.12.2024
18587- 26.12.2024</t>
        </r>
      </text>
    </comment>
    <comment ref="AH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22883,00-11.02.2025</t>
        </r>
      </text>
    </comment>
    <comment ref="AJ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19514-07.03.2025</t>
        </r>
      </text>
    </comment>
    <comment ref="W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722,00-03.10.2024
1416,96-16.10.2024
1399,56-30.10.2024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1477,77-17.12.2024</t>
        </r>
      </text>
    </comment>
    <comment ref="AH7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1973,29-16.02.2025</t>
        </r>
      </text>
    </comment>
    <comment ref="S7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5000 01.08.2024</t>
        </r>
      </text>
    </comment>
    <comment ref="AH7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2648,00-03.02.2024</t>
        </r>
      </text>
    </comment>
    <comment ref="AA7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4006,57-01.12.2024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2000- декабрь 2023;7000-25.01.24</t>
        </r>
      </text>
    </comment>
    <comment ref="Q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12.07. 8000 поделены на два уч.74 и 82 по 4000р;
25.07 7000 поделены на два уч.74 и 82 по 3500р</t>
        </r>
      </text>
    </comment>
    <comment ref="U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 поделила пополам уч.74/82</t>
        </r>
      </text>
    </comment>
    <comment ref="AA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4000-25.12.2024</t>
        </r>
      </text>
    </comment>
    <comment ref="AH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6000,00-05.02.2025</t>
        </r>
      </text>
    </comment>
    <comment ref="AJ7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3500-25.03.2025</t>
        </r>
      </text>
    </comment>
    <comment ref="M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6000-31.05.2024</t>
        </r>
      </text>
    </comment>
    <comment ref="W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8000,00 поделены на 75/2-675,02 и 75/1 -7324,98</t>
        </r>
      </text>
    </comment>
    <comment ref="Y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3000,00-05.11.2024; 5000,00-13.11.2024</t>
        </r>
      </text>
    </comment>
    <comment ref="AA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15000,00 поделены с уч.74-2:
уч.74-1-14000р
уч.74-2-1000р</t>
        </r>
      </text>
    </comment>
    <comment ref="AH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12000-24.02.2025</t>
        </r>
      </text>
    </comment>
    <comment ref="AA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15000,00 поделены с уч.74-2:
уч.74-1-14000р
уч.74-2-1000р</t>
        </r>
      </text>
    </comment>
    <comment ref="W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1300,00-03.10.2024</t>
        </r>
      </text>
    </comment>
    <comment ref="Y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300,00-02.11.2024</t>
        </r>
      </text>
    </comment>
    <comment ref="AA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100,00-10.12.2024</t>
        </r>
      </text>
    </comment>
    <comment ref="M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73,89 оплата задолжностей 04.05.2024</t>
        </r>
      </text>
    </comment>
    <comment ref="O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3837,57 оплата 09.06.24</t>
        </r>
      </text>
    </comment>
    <comment ref="W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1377,47-05.10.2024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4443,38-05.11.2024</t>
        </r>
      </text>
    </comment>
    <comment ref="AA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288,07-06.12.2024</t>
        </r>
      </text>
    </comment>
    <comment ref="AH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43,6-06.02.2025</t>
        </r>
      </text>
    </comment>
    <comment ref="Q8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529,00 - 12.07.2024
1454,00 - 25.07.2024</t>
        </r>
      </text>
    </comment>
    <comment ref="W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3797,46 оплата 03.10.2024;
150,00-28.10.2024
</t>
        </r>
      </text>
    </comment>
    <comment ref="W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1174,09 оплата 01.10.2024</t>
        </r>
      </text>
    </comment>
    <comment ref="AA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548,36-оплата 06.12.2024</t>
        </r>
      </text>
    </comment>
    <comment ref="W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01.10.2024-376,12р</t>
        </r>
      </text>
    </comment>
    <comment ref="AA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76,39-06.12.2024</t>
        </r>
      </text>
    </comment>
    <comment ref="M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06.09.2024 забрала с оплаты за эл-во с 82 уч. На оплату взносов уч.82 10000р </t>
        </r>
      </text>
    </comment>
    <comment ref="Q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12.07. 8000 поделены на два уч.74 и 82 по 4000р; 25.07 7000 поделены на два уч.74 и 82 по 3500р
06.09.2024 забрала с оплаты за эл-во с 82 уч. На оплату взносов уч.82 10000р </t>
        </r>
      </text>
    </comment>
    <comment ref="U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 поделила пополам уч.74/82</t>
        </r>
      </text>
    </comment>
    <comment ref="W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4972,28-10.10.2024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3000р-09.06.24</t>
        </r>
      </text>
    </comment>
    <comment ref="W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26.10.2024</t>
        </r>
      </text>
    </comment>
    <comment ref="W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300,00-04.10.2024</t>
        </r>
      </text>
    </comment>
    <comment ref="K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80,00-оплата 12.04.2024</t>
        </r>
      </text>
    </comment>
    <comment ref="S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367-25.08.2024</t>
        </r>
      </text>
    </comment>
    <comment ref="W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103,00-03.10.2024</t>
        </r>
      </text>
    </comment>
    <comment ref="Y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1033,00-02.11.2024 из этой суммы вычла в декабре для выравнивания эл-ва 357,52 в 86-2</t>
        </r>
      </text>
    </comment>
    <comment ref="AL9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3,00-оплата 03.04.2024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177,47 оплата 12.04.24</t>
        </r>
      </text>
    </comment>
    <comment ref="S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470-25.08.2024</t>
        </r>
      </text>
    </comment>
    <comment ref="W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1033,20-03.10.2024</t>
        </r>
      </text>
    </comment>
    <comment ref="Y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104,00 оплата за сентябрь 02.11.2024 
1033,00-02.11.2024уч. 86/1 из этой суммы вычла в декабре для выравнивания эл-ва 357,52 в 86-2</t>
        </r>
      </text>
    </comment>
    <comment ref="AL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100,00-03.04.2025</t>
        </r>
      </text>
    </comment>
    <comment ref="M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 оплата задолжностей 03.05.2024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5000,00-09.12.24
</t>
        </r>
      </text>
    </comment>
    <comment ref="I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9000 19.03.2024
</t>
        </r>
      </text>
    </comment>
    <comment ref="AJ9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10000-11.03.2025</t>
        </r>
      </text>
    </comment>
    <comment ref="M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 оплата задолжностей и в перед 06.05</t>
        </r>
      </text>
    </comment>
    <comment ref="M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12532-14.05.2024</t>
        </r>
      </text>
    </comment>
    <comment ref="W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3716,00-25.10.2024;
4146,00-28.10.2024</t>
        </r>
      </text>
    </comment>
    <comment ref="AA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9066,00-27.12.24</t>
        </r>
      </text>
    </comment>
    <comment ref="AH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6620-20.02.2025</t>
        </r>
      </text>
    </comment>
    <comment ref="AJ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5634-17.03.2025</t>
        </r>
      </text>
    </comment>
    <comment ref="Q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1161,04-02.07.2024;
1000,00-26.07.2024</t>
        </r>
      </text>
    </comment>
    <comment ref="U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1482,09-03.09.2024
554,56-25.09.2024</t>
        </r>
      </text>
    </comment>
    <comment ref="Y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200,00-02.11.2024
70,00-25.11.2024</t>
        </r>
      </text>
    </comment>
    <comment ref="AH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1600,00-07.02.2025</t>
        </r>
      </text>
    </comment>
    <comment ref="AJ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2600-27.03.2025</t>
        </r>
      </text>
    </comment>
    <comment ref="W10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10000-11.10.2024</t>
        </r>
      </text>
    </comment>
    <comment ref="M1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4157-14.05.2024</t>
        </r>
      </text>
    </comment>
    <comment ref="W1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4560-25.10.2024;
6305,00-28.10.2024</t>
        </r>
      </text>
    </comment>
    <comment ref="AA1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24531-27.12.2024</t>
        </r>
      </text>
    </comment>
    <comment ref="AH1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13030-20.02.2025</t>
        </r>
      </text>
    </comment>
    <comment ref="AJ1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12402-17.03.2025</t>
        </r>
      </text>
    </comment>
    <comment ref="W1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10500-28.10.2024</t>
        </r>
      </text>
    </comment>
    <comment ref="AA1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10555,00-06.12.2024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10555-03.02.2025</t>
        </r>
      </text>
    </comment>
    <comment ref="AL1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15000-01.04.2025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364,04 -25.06.24
</t>
        </r>
      </text>
    </comment>
    <comment ref="Y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2343,31 оплата 02.11.2024</t>
        </r>
      </text>
    </comment>
    <comment ref="AA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3929-05.12.2024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1500-05.02.2024</t>
        </r>
      </text>
    </comment>
    <comment ref="AJ10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3000-04.03.2025</t>
        </r>
      </text>
    </comment>
    <comment ref="Q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162,8 оплата 25.07.24
1296,3 оплата 25.07.24</t>
        </r>
      </text>
    </comment>
    <comment ref="U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1812,26-03.09.24;
1340,62-25.09.24</t>
        </r>
      </text>
    </comment>
    <comment ref="W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963,41-25.10.2024</t>
        </r>
      </text>
    </comment>
    <comment ref="AA10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739,24-06.12.2024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Оплата:4000-декабрь 23; 3000-21.01.24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5000р-03.02 
 8000- 12.02</t>
        </r>
      </text>
    </comment>
    <comment ref="W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3000.00-03.10.2024</t>
        </r>
      </text>
    </comment>
    <comment ref="Y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8000,00-10.11.2024</t>
        </r>
      </text>
    </comment>
    <comment ref="AA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10000,00-25.12.2024</t>
        </r>
      </text>
    </comment>
    <comment ref="AH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7000-03.02.25
12000-07.02.25</t>
        </r>
      </text>
    </comment>
    <comment ref="AJ10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5000-23.03.2025</t>
        </r>
      </text>
    </comment>
    <comment ref="G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4749-долг за 12.23г
4046-долг за11.23-оплата 02.02.2024
3740-долг 10.23-оплата  25.02
6758,54 янв.24-оплата 25.02</t>
        </r>
      </text>
    </comment>
    <comment ref="I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оплата 3588,12 от 28.03.2024
5718,32 -28.03.24</t>
        </r>
      </text>
    </comment>
    <comment ref="O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2784 за май 29.06.24
3477,05 за июнь 29.06.24
4502,64 за апрель 29.06.24
</t>
        </r>
      </text>
    </comment>
    <comment ref="S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348,11+3477,05-12.08.2024</t>
        </r>
      </text>
    </comment>
    <comment ref="W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3225,52-15.10.2024
5497,41-28.10.2024</t>
        </r>
      </text>
    </comment>
    <comment ref="AA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4681,32-11.12.2024</t>
        </r>
      </text>
    </comment>
    <comment ref="AF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6758,81-оплата 09.01.2025</t>
        </r>
      </text>
    </comment>
    <comment ref="AH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5618,36-05/02/25</t>
        </r>
      </text>
    </comment>
    <comment ref="AJ10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6183,24-06.03.25</t>
        </r>
      </text>
    </comment>
    <comment ref="M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 р. Оплата эл-ва за апрель 02.05.2024
9000-26.05.2024</t>
        </r>
      </text>
    </comment>
    <comment ref="Y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7500 оплата 05.11.2024</t>
        </r>
      </text>
    </comment>
    <comment ref="AA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10000-18.12.2024</t>
        </r>
      </text>
    </comment>
    <comment ref="AH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7000-06.02.2025</t>
        </r>
      </text>
    </comment>
    <comment ref="AJ10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7000-20.03.2025</t>
        </r>
      </text>
    </comment>
    <comment ref="O1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313,27 10.06.24</t>
        </r>
      </text>
    </comment>
    <comment ref="Q1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372,85 оплата 09.07.2024
600,54 оплата 25.07.2024</t>
        </r>
      </text>
    </comment>
    <comment ref="W1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665,20-03.10.2024</t>
        </r>
      </text>
    </comment>
    <comment ref="Y1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72,98-11.11.2024</t>
        </r>
      </text>
    </comment>
    <comment ref="G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8817,62-февр+5560 25.02</t>
        </r>
      </text>
    </comment>
    <comment ref="I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2320,73-25.03.2024</t>
        </r>
      </text>
    </comment>
    <comment ref="M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2550 оплата задолжности за апрель 02.05.24</t>
        </r>
      </text>
    </comment>
    <comment ref="S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2047-05.08;
1260-26.08</t>
        </r>
      </text>
    </comment>
    <comment ref="AF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4913,11-25.01.2025 
3812,81-27.01.2025</t>
        </r>
      </text>
    </comment>
    <comment ref="AH1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4932,9-25.02.2025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Оплата:12424,23-29.12</t>
        </r>
      </text>
    </comment>
    <comment ref="K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5064,73 оплата 01.04
3251,16 оплата 25.04</t>
        </r>
      </text>
    </comment>
    <comment ref="M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631,8-10.05.2024</t>
        </r>
      </text>
    </comment>
    <comment ref="O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3019,84 оплата 02.06.2024
533,18-25.06.24</t>
        </r>
      </text>
    </comment>
    <comment ref="W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730,02 оплата 01.10.2024</t>
        </r>
      </text>
    </comment>
    <comment ref="Y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3671,41-06.11.2024</t>
        </r>
      </text>
    </comment>
    <comment ref="AA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5619,51-08.12.2024
6979,78-27.12.2024</t>
        </r>
      </text>
    </comment>
    <comment ref="AH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6634,09-10.02.2025</t>
        </r>
      </text>
    </comment>
    <comment ref="AJ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3025,85-03.03.25</t>
        </r>
      </text>
    </comment>
    <comment ref="K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7677,97 оплата 01.04.24
4088,58 оплата 25.04.24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835,92-10.05.2024</t>
        </r>
      </text>
    </comment>
    <comment ref="O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4266,63-02.06.2024</t>
        </r>
      </text>
    </comment>
    <comment ref="Q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1923,03 оплата 01.07 за июнь задолжность;
1728,24- 31.07.2024</t>
        </r>
      </text>
    </comment>
    <comment ref="W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1958,20-01.10.2024</t>
        </r>
      </text>
    </comment>
    <comment ref="Y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2610,77-07.11.2024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2433,98-03.12.2024
6086,45-27.12.2024</t>
        </r>
      </text>
    </comment>
    <comment ref="AH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4703,02-10.02.2025</t>
        </r>
      </text>
    </comment>
    <comment ref="AJ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3875,53-03.03.2025</t>
        </r>
      </text>
    </comment>
    <comment ref="W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4500-17.10.2024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01.02.24 -7590.56; оплата 19.02 -10870,15;
4189,71 оплата 28.02</t>
        </r>
      </text>
    </comment>
    <comment ref="I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1.00-25.03.2024
1800-26.03.2024</t>
        </r>
      </text>
    </comment>
    <comment ref="W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2594,12 10.10.2024
4020,85-3010,2024</t>
        </r>
      </text>
    </comment>
    <comment ref="Y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7293,60-оплата 09.11.2024</t>
        </r>
      </text>
    </comment>
    <comment ref="AA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1777,41-10.12.2024
5529,00-25.12.2024</t>
        </r>
      </text>
    </comment>
    <comment ref="AH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4000-07.02.2025</t>
        </r>
      </text>
    </comment>
    <comment ref="AJ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5000-08.03.2025</t>
        </r>
      </text>
    </comment>
    <comment ref="Q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2500р.-поделена на 400 и 2100 -25.07.2024</t>
        </r>
      </text>
    </comment>
    <comment ref="W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4200,42 поделены с участком 108/1 92,32 и 4108,10 на уч.108/2</t>
        </r>
      </text>
    </comment>
    <comment ref="Y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5047,23-поделены на 5,22 уч.108/1 и 5041,78 уч.108/2 26.11.2024г</t>
        </r>
      </text>
    </comment>
    <comment ref="AF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5,21 оплата из суммы 5854,67 27.01.2025</t>
        </r>
      </text>
    </comment>
    <comment ref="AJ1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4,23 из 5245,65 25.03.2025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4333,42-25.03.2024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2433,95 оплата за 108 уч.25.06.2024</t>
        </r>
      </text>
    </comment>
    <comment ref="Q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2500р.-поделена на 400 и 2100 -25.07.2024</t>
        </r>
      </text>
    </comment>
    <comment ref="U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1963,92 разделила на два участка 108-1/108-2 от 25.09.2024</t>
        </r>
      </text>
    </comment>
    <comment ref="W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4200,42 поделены с участком 108/1 92,32 и 4108,10 на уч.108/2</t>
        </r>
      </text>
    </comment>
    <comment ref="AA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6320,41-25.12.2024 поделила на два уч.:
5,04 и 6315,37</t>
        </r>
      </text>
    </comment>
    <comment ref="AF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5849,67 оплата из суммы 5854,67 27.01.2025</t>
        </r>
      </text>
    </comment>
    <comment ref="AJ1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5241,42 из5245,65 25.03.2025</t>
        </r>
      </text>
    </comment>
    <comment ref="U1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7000р-оплата 05.09: эл-ия 08.24 и аванс </t>
        </r>
      </text>
    </comment>
    <comment ref="AA1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650,00-06.12.2024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9500 -декабрт 2023; 9000-25.01.24</t>
        </r>
      </text>
    </comment>
    <comment ref="G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200р+6000 оплата 04.02;
22300-оплата 28.02</t>
        </r>
      </text>
    </comment>
    <comment ref="I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9800 оплата 26.03.2024</t>
        </r>
      </text>
    </comment>
    <comment ref="K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 оплата 26.04.24</t>
        </r>
      </text>
    </comment>
    <comment ref="Q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4500-24.07.2024;
2900-25.07.2024</t>
        </r>
      </text>
    </comment>
    <comment ref="U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1800+5300 оплата 25.09.2024</t>
        </r>
      </text>
    </comment>
    <comment ref="AA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13900-06.12.2024
29000-26.12.2024</t>
        </r>
      </text>
    </comment>
    <comment ref="AH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25000-27.02.2025</t>
        </r>
      </text>
    </comment>
    <comment ref="AL1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16000-01.04.2025</t>
        </r>
      </text>
    </comment>
    <comment ref="M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2000-15.05.2024</t>
        </r>
      </text>
    </comment>
    <comment ref="O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2000-05.06.24</t>
        </r>
      </text>
    </comment>
    <comment ref="Y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5000,00-09.11.2024</t>
        </r>
      </text>
    </comment>
    <comment ref="AA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3000-02.12.2024</t>
        </r>
      </text>
    </comment>
    <comment ref="AH1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600,00-05.02.2025</t>
        </r>
      </text>
    </comment>
    <comment ref="M1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580р-оплата задолжностей 01.05</t>
        </r>
      </text>
    </comment>
    <comment ref="O1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3300 оплата 12.06.24
</t>
        </r>
      </text>
    </comment>
    <comment ref="W1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5353,00-07.10.2024</t>
        </r>
      </text>
    </comment>
    <comment ref="K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вперед на все лето 01.04.24</t>
        </r>
      </text>
    </comment>
    <comment ref="W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20000-17.10.2024</t>
        </r>
      </text>
    </comment>
    <comment ref="AH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10000-06.02.24
30000-06.02.24</t>
        </r>
      </text>
    </comment>
    <comment ref="AA1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400,00-17.12.2024</t>
        </r>
      </text>
    </comment>
    <comment ref="E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5000-декабрь + 5000 -03.01.24</t>
        </r>
      </text>
    </comment>
    <comment ref="G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8000р-16.02.24</t>
        </r>
      </text>
    </comment>
    <comment ref="I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02.03.24-2000р;оплата 16.03.24-6000р</t>
        </r>
      </text>
    </comment>
    <comment ref="Q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3000-11.07.2024;
3000-22.07.2024</t>
        </r>
      </text>
    </comment>
    <comment ref="W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2000-17.10.2024</t>
        </r>
      </text>
    </comment>
    <comment ref="AA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3000-13.12.2024</t>
        </r>
      </text>
    </comment>
    <comment ref="AF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5000-оплата 29.01.2025
5000-оплата 31.01.2025</t>
        </r>
      </text>
    </comment>
    <comment ref="AH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5000-25.02.2025</t>
        </r>
      </text>
    </comment>
    <comment ref="AJ1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9000-15.03.2025</t>
        </r>
      </text>
    </comment>
    <comment ref="W1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1000,00-05.10.24</t>
        </r>
      </text>
    </comment>
    <comment ref="M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400-12.05.2024
6469,48-24.05.2024
</t>
        </r>
      </text>
    </comment>
    <comment ref="U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1002,83-02.09.2024;
1902,30-25.09.2024
</t>
        </r>
      </text>
    </comment>
    <comment ref="W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7906,48-25.10.2024</t>
        </r>
      </text>
    </comment>
    <comment ref="Y1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100,00-28.11.2024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4591 -декабрь 2023; 2260,24 -22.01.24 из суммы 5236,7$ 23.12.2024 оплата выведена в ноль.</t>
        </r>
      </text>
    </comment>
    <comment ref="I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18.03 поделена из суммы 127 уч.5193,29</t>
        </r>
      </text>
    </comment>
    <comment ref="AJ1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2763,86-03.03.2025
3598,81-26.03.2025</t>
        </r>
      </text>
    </comment>
    <comment ref="E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22.01.24 из суммы 5236,7;
23.12.2024 оплата выведена в ноль по уч.125, добавлено к уч.127 598,56</t>
        </r>
      </text>
    </comment>
    <comment ref="I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18.03 поделена из суммы 125 уч.5193,29</t>
        </r>
      </text>
    </comment>
    <comment ref="M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3413,73 оплата 22.05 за уч.125/127.Вся сумма внесена за уч.127, уч.125 по нулям</t>
        </r>
      </text>
    </comment>
    <comment ref="AA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1813,00-23.12.2024
1678,86-25.12.2024</t>
        </r>
      </text>
    </comment>
    <comment ref="AJ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5908,58-03.03.2025
612,66-26.03.2025</t>
        </r>
      </text>
    </comment>
    <comment ref="E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12800-декабрь2023;15600-17.01.24</t>
        </r>
      </text>
    </comment>
    <comment ref="I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10500-25.03.2024</t>
        </r>
      </text>
    </comment>
    <comment ref="K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6000 чьи, не знаю...</t>
        </r>
      </text>
    </comment>
    <comment ref="W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5000,00-03.10.2024
8500,00-28.10.2024</t>
        </r>
      </text>
    </comment>
    <comment ref="AA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11000-06.12.2024
15000-26.12.2024</t>
        </r>
      </text>
    </comment>
    <comment ref="AH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15600-05.02.2025
15000-26.02.2025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реш. Чл.пр. от 01.11.2024 снята зад-сть 123,67</t>
        </r>
      </text>
    </comment>
    <comment ref="Y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540,00-02.11.2024</t>
        </r>
      </text>
    </comment>
    <comment ref="AA1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50,00-05.12.2024</t>
        </r>
      </text>
    </comment>
    <comment ref="M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 оплата вперёд 04.05
1300-27.05.2024</t>
        </r>
      </text>
    </comment>
    <comment ref="O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1000р-24.06.24</t>
        </r>
      </text>
    </comment>
    <comment ref="W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2000-оплата 03.10.24</t>
        </r>
      </text>
    </comment>
    <comment ref="AA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1000-07.12.2024</t>
        </r>
      </text>
    </comment>
    <comment ref="W1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1000-27.10.2024</t>
        </r>
      </text>
    </comment>
    <comment ref="AA1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1000-05.12.2024</t>
        </r>
      </text>
    </comment>
    <comment ref="U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247,66-03.09.2024;
857,10-25.09.2024</t>
        </r>
      </text>
    </comment>
    <comment ref="W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1058,68-25.10.2024</t>
        </r>
      </text>
    </comment>
    <comment ref="Y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134,36-25.11.2024</t>
        </r>
      </text>
    </comment>
    <comment ref="AA1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870,00-25.12.24</t>
        </r>
      </text>
    </comment>
    <comment ref="M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100-19.05.2024
500-24.05.2024</t>
        </r>
      </text>
    </comment>
    <comment ref="O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500р-07.06.24
500h-24.06.24</t>
        </r>
      </text>
    </comment>
    <comment ref="AJ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100-30.03.2025</t>
        </r>
      </text>
    </comment>
    <comment ref="E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Оплата: 3500-17.12; 650-26.12; 750-26.01.24</t>
        </r>
      </text>
    </comment>
    <comment ref="I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2100-25.03.24</t>
        </r>
      </text>
    </comment>
    <comment ref="K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1100 оплата 26.04.24</t>
        </r>
      </text>
    </comment>
    <comment ref="Q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2000-01.07.2024;
2000-26.07.2024</t>
        </r>
      </text>
    </comment>
    <comment ref="W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2600-25.10.2024</t>
        </r>
      </text>
    </comment>
    <comment ref="AA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550,00-25.12.24</t>
        </r>
      </text>
    </comment>
    <comment ref="AH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1250-25.02.2025
2750-25.02.2025</t>
        </r>
      </text>
    </comment>
    <comment ref="Y1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300,00-25.11.2024</t>
        </r>
      </text>
    </comment>
    <comment ref="W1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5300,00-08.10.24</t>
        </r>
      </text>
    </comment>
    <comment ref="Y1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7000,00-08.11.2024</t>
        </r>
      </text>
    </comment>
    <comment ref="AJ1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2000-05.03.2025</t>
        </r>
      </text>
    </comment>
  </commentList>
</comments>
</file>

<file path=xl/sharedStrings.xml><?xml version="1.0" encoding="utf-8"?>
<sst xmlns="http://schemas.openxmlformats.org/spreadsheetml/2006/main" count="1243" uniqueCount="510">
  <si>
    <t>Ф.И.О.</t>
  </si>
  <si>
    <t>ПОЛЯКОВА Е.В.</t>
  </si>
  <si>
    <t>2-1</t>
  </si>
  <si>
    <t>собственник не известен</t>
  </si>
  <si>
    <t>2-2</t>
  </si>
  <si>
    <t>ВИНОГРАДОВА О.В.</t>
  </si>
  <si>
    <t>ЛУКУНИН А.А.</t>
  </si>
  <si>
    <t>МАЛЮКИНА Ю.В.</t>
  </si>
  <si>
    <t>ЩИТОВА Е.П.</t>
  </si>
  <si>
    <t>АКСЁНОВ А.В.</t>
  </si>
  <si>
    <t>ПАНКРАТОВА П.М.</t>
  </si>
  <si>
    <t>КОВАЛЁВ М.Н.</t>
  </si>
  <si>
    <t>10-1</t>
  </si>
  <si>
    <t>КОФМАН О.А.</t>
  </si>
  <si>
    <t>10-2</t>
  </si>
  <si>
    <t>ШУЛИКОВСКАЯ Ю.А.</t>
  </si>
  <si>
    <t>АНТОНОВА Ю.А.</t>
  </si>
  <si>
    <t>УДАЛОВА Е.А.</t>
  </si>
  <si>
    <t>Шерин И./ХОЛЬКИНА С.В.</t>
  </si>
  <si>
    <t>14</t>
  </si>
  <si>
    <t>ДОНСКОЙ А.А.</t>
  </si>
  <si>
    <t>ЗЫКОВА Т.В.</t>
  </si>
  <si>
    <t>МОРОЗЕНКОВА С.А.</t>
  </si>
  <si>
    <t>ЛИСИЦИНА Е.О.</t>
  </si>
  <si>
    <t>ГОРОДИШЕНИНА Ю.Ю.</t>
  </si>
  <si>
    <t>СТАРОВОЙТОВА О.В.</t>
  </si>
  <si>
    <t>ЕГОРОВ А.К.</t>
  </si>
  <si>
    <t>22-1</t>
  </si>
  <si>
    <t>ПАНКРАТОВА С.Л.</t>
  </si>
  <si>
    <t>22-2</t>
  </si>
  <si>
    <t>КОНЯЕВА Т.Я.</t>
  </si>
  <si>
    <t>КОПТЕВА В.Н.</t>
  </si>
  <si>
    <t>КОРЯКОВА Г.Ю.</t>
  </si>
  <si>
    <t>БЕРЕЖНОВ А.Б.</t>
  </si>
  <si>
    <t>ГРИГОРКИН В.В./Воронина Н.А.</t>
  </si>
  <si>
    <t>САНИНА Е.Я.</t>
  </si>
  <si>
    <t>МОИСЕЕНКО Н.Л.</t>
  </si>
  <si>
    <t>31-2</t>
  </si>
  <si>
    <t>АНДРОНОВА М.В.</t>
  </si>
  <si>
    <t>ДУДКИНА Т.Э.</t>
  </si>
  <si>
    <t>РЫЖЕНКОВА В.В.</t>
  </si>
  <si>
    <t>ВОЛОСАТОВ А.А.</t>
  </si>
  <si>
    <t>36</t>
  </si>
  <si>
    <t>КОЛЕСНИК С.И.</t>
  </si>
  <si>
    <t>БЕГУН А.А.</t>
  </si>
  <si>
    <t>МАКСИМОВ А.М.</t>
  </si>
  <si>
    <t>ДАВЛЕТОВА М.И.</t>
  </si>
  <si>
    <t>БОРИСЕВИЧ Г.М.</t>
  </si>
  <si>
    <t>ПОТАПОВ О.Б.</t>
  </si>
  <si>
    <t>ЯКОВЛЕВА Е.Н.</t>
  </si>
  <si>
    <t>ПОТАПОВА Н.Б.</t>
  </si>
  <si>
    <t>БОГАНОВА Т.В.</t>
  </si>
  <si>
    <t>ГРОМОВ А.С.</t>
  </si>
  <si>
    <t>ЩЕРБАКОВ А.М.</t>
  </si>
  <si>
    <t>СИМОНОВА С.А.</t>
  </si>
  <si>
    <t>ПУЛЬЧЕВ А.В.</t>
  </si>
  <si>
    <t>МЫШКО Т.Л.</t>
  </si>
  <si>
    <t>НИКОЛАЕВ А.</t>
  </si>
  <si>
    <t>РАЩУПКИНА А.А.</t>
  </si>
  <si>
    <t>АЛИЕВА А.В.</t>
  </si>
  <si>
    <t>МИРОНОВ Г.В.</t>
  </si>
  <si>
    <t>ГОРБАТОВ С.Э.</t>
  </si>
  <si>
    <t>БУРЦЕВ /Зайцева Н.В.</t>
  </si>
  <si>
    <t>57-1</t>
  </si>
  <si>
    <t>АНОХИН В.Н.</t>
  </si>
  <si>
    <t>ЧЕРТКОВА Н.А.</t>
  </si>
  <si>
    <t>МЕЛЬНИК Г.А.</t>
  </si>
  <si>
    <t>ТЕРЕХОВ В.А.</t>
  </si>
  <si>
    <t>КОСТЮКОВСКАЯ Э.И.</t>
  </si>
  <si>
    <t>МИРОНОВА И.Б.</t>
  </si>
  <si>
    <t>ОМЕЛЬЧЕНКО Т.В.</t>
  </si>
  <si>
    <t>СЮРКАЛОВА И.М.</t>
  </si>
  <si>
    <t>ШАЛАЕВА Л.В.</t>
  </si>
  <si>
    <t>АНИКАНОВ Д.А.</t>
  </si>
  <si>
    <t>ЦУЛАЯ А.З.</t>
  </si>
  <si>
    <t>ЖУКОВ С.В.</t>
  </si>
  <si>
    <t>ДАЯН С.С.</t>
  </si>
  <si>
    <t>КРИЧЕВЕЦ Р.З.</t>
  </si>
  <si>
    <t>72</t>
  </si>
  <si>
    <t>ТИТУС Ю.О./Еремин</t>
  </si>
  <si>
    <t>Плыкин В.Н</t>
  </si>
  <si>
    <t>КОЗЛОВ А.А.</t>
  </si>
  <si>
    <t>БЕЛЯЕВ А.Т.</t>
  </si>
  <si>
    <t>БАРЫШНИКОВА М.Н.</t>
  </si>
  <si>
    <t>ЕФИМОВА Н.В.</t>
  </si>
  <si>
    <t>Нушин Н.П.</t>
  </si>
  <si>
    <t>81-1</t>
  </si>
  <si>
    <t>ЛОСЕВ В.Г.</t>
  </si>
  <si>
    <t>81-2</t>
  </si>
  <si>
    <t>РЯБЧЕНКОВ Н.В.</t>
  </si>
  <si>
    <t>ДЕМЬЯНЧЕНКО Н.А.</t>
  </si>
  <si>
    <t>ПАЛАЗНИК О.М.</t>
  </si>
  <si>
    <t>КРАЙНЮЧЕНКО В.В.</t>
  </si>
  <si>
    <t>КУЗЬМИЧЕВА Е.Ю.</t>
  </si>
  <si>
    <t>ЛАТЫШЕВ К.Е.</t>
  </si>
  <si>
    <t>ПАПКО М.Ю.</t>
  </si>
  <si>
    <t>МИЦИЧ Д.</t>
  </si>
  <si>
    <t>КОШЕЛЕВ И.И.</t>
  </si>
  <si>
    <t>АФАНАСКИНА А.В.</t>
  </si>
  <si>
    <t>ТИМОФЕЕВА Е.Н.</t>
  </si>
  <si>
    <t>ДАНИЛИНА О.В.</t>
  </si>
  <si>
    <t>СЕМЁНКИН Ф.Б.</t>
  </si>
  <si>
    <t>КИЧАТОВА М.С.</t>
  </si>
  <si>
    <t>РАКИТИНА Е.Ф.</t>
  </si>
  <si>
    <t>КОСТАКОВА Г.А.</t>
  </si>
  <si>
    <t>МАМОНТОВА Н.В.</t>
  </si>
  <si>
    <t>ГУСАКОВА В.М.</t>
  </si>
  <si>
    <t>ОСИПОВА Т.М.</t>
  </si>
  <si>
    <t>ТИХОМИРОВ М.А.</t>
  </si>
  <si>
    <t>ЧЕРНОВА Е.А.</t>
  </si>
  <si>
    <t>Розанов/ФИЛЮШИНА Т.М.</t>
  </si>
  <si>
    <t>ЮДКИС С.М.</t>
  </si>
  <si>
    <t>ТУЛОВОВА О.С.</t>
  </si>
  <si>
    <t>МАЛЬЦЕВА Н.Б.</t>
  </si>
  <si>
    <t>ЗАЦЕПИНА З.Б.</t>
  </si>
  <si>
    <t>ШИЛОВА Е.А.</t>
  </si>
  <si>
    <t>ЛИМАРЕНКО Е.А.</t>
  </si>
  <si>
    <t>АФАНАСЬЕВА Е.П.</t>
  </si>
  <si>
    <t>САВИНИЧ Т.А.</t>
  </si>
  <si>
    <t>ГУБЕНКО Н.Г.</t>
  </si>
  <si>
    <t>СЕНЯВИНА Н.К.</t>
  </si>
  <si>
    <t>БЫКОВА И.К.</t>
  </si>
  <si>
    <t>БЫСТРОВА Н.П.</t>
  </si>
  <si>
    <t>КИЧАТОВ С.А.</t>
  </si>
  <si>
    <t>ДУБНОВ Е.В.</t>
  </si>
  <si>
    <t>КОНОНОВА Е.А.</t>
  </si>
  <si>
    <t>АЛТУФЬЕВА Т.В.</t>
  </si>
  <si>
    <t>КУСНИРОВИЧ Э.М.</t>
  </si>
  <si>
    <t>СМИРНОВА С.В.</t>
  </si>
  <si>
    <t>ВОЛКОВА Е.Н.</t>
  </si>
  <si>
    <t>ЩЕРБАКОВА Т.В.</t>
  </si>
  <si>
    <t>130-1</t>
  </si>
  <si>
    <t>ТЕМЯШЕВА Н.И.</t>
  </si>
  <si>
    <t>130-2</t>
  </si>
  <si>
    <t>ЧЕРНЫХ Н.Ю.</t>
  </si>
  <si>
    <t>СЕДОВ С.Г.</t>
  </si>
  <si>
    <t>АХЛЕБИНИНСКИЙ Я.В.</t>
  </si>
  <si>
    <t>МАРКОВ С.А.</t>
  </si>
  <si>
    <t>ШАГУРИН М.Л.</t>
  </si>
  <si>
    <t>НИКИТИНА К.Р.</t>
  </si>
  <si>
    <t>РАДЬКО Л.В.</t>
  </si>
  <si>
    <t>ТАФЛИОВИЧ Д.</t>
  </si>
  <si>
    <t>НАУМЕНКО А.М.</t>
  </si>
  <si>
    <t>ЖУКОВЕЦ Е.А.</t>
  </si>
  <si>
    <t>СИНЕЛЬНИКОВ Л.Н.</t>
  </si>
  <si>
    <t>143-1</t>
  </si>
  <si>
    <t>ЛАПТЕВА Ю.К.</t>
  </si>
  <si>
    <t>143-2</t>
  </si>
  <si>
    <t>МАМАЕВА О.К.</t>
  </si>
  <si>
    <t>ЗУБОВА О.Ю.</t>
  </si>
  <si>
    <t>ИТОГО</t>
  </si>
  <si>
    <t>Участок</t>
  </si>
  <si>
    <t>1</t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</si>
  <si>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</si>
  <si>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</si>
  <si>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</si>
  <si>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</si>
  <si>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</si>
  <si>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</si>
  <si>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</si>
  <si>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</si>
  <si>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</si>
  <si>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</si>
  <si>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</si>
  <si>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</si>
  <si>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</si>
  <si>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</si>
  <si>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</si>
  <si>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</si>
  <si>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</si>
  <si>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</si>
  <si>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</si>
  <si>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</si>
  <si>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</si>
  <si>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</si>
  <si>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</si>
  <si>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</si>
  <si>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</si>
  <si>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</si>
  <si>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</si>
  <si>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34</t>
  </si>
  <si>
    <t>35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</si>
  <si>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</si>
  <si>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</si>
  <si>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</si>
  <si>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</si>
  <si>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</si>
  <si>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</si>
  <si>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</si>
  <si>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</si>
  <si>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</si>
  <si>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</si>
  <si>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</si>
  <si>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</si>
  <si>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</si>
  <si>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</si>
  <si>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</si>
  <si>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</si>
  <si>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</si>
  <si>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</si>
  <si>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</si>
  <si>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</si>
  <si>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</si>
  <si>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</si>
  <si>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</si>
  <si>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</si>
  <si>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</si>
  <si>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</si>
  <si>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</si>
  <si>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</si>
  <si>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</si>
  <si>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</si>
  <si>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</si>
  <si>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</si>
  <si>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</si>
  <si>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</si>
  <si>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</si>
  <si>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</si>
  <si>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75 - 1</t>
  </si>
  <si>
    <t>75 - 2</t>
  </si>
  <si>
    <t>76</t>
  </si>
  <si>
    <t>77</t>
  </si>
  <si>
    <t>78</t>
  </si>
  <si>
    <t>79</t>
  </si>
  <si>
    <t>80</t>
  </si>
  <si>
    <t>82</t>
  </si>
  <si>
    <t>83</t>
  </si>
  <si>
    <t>84</t>
  </si>
  <si>
    <t>85</t>
  </si>
  <si>
    <t>86-1</t>
  </si>
  <si>
    <t>86-2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</si>
  <si>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</si>
  <si>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</si>
  <si>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</si>
  <si>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</si>
  <si>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</si>
  <si>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</si>
  <si>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</si>
  <si>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</si>
  <si>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</si>
  <si>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</si>
  <si>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</si>
  <si>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</si>
  <si>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</si>
  <si>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</si>
  <si>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</si>
  <si>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</si>
  <si>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</si>
  <si>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104-1</t>
  </si>
  <si>
    <t>104-2</t>
  </si>
  <si>
    <t>105</t>
  </si>
  <si>
    <t>106</t>
  </si>
  <si>
    <t>107</t>
  </si>
  <si>
    <t>108-1</t>
  </si>
  <si>
    <t>108-2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</si>
  <si>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</si>
  <si>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</si>
  <si>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</si>
  <si>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</si>
  <si>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</si>
  <si>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</si>
  <si>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</si>
  <si>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</si>
  <si>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</si>
  <si>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</si>
  <si>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</si>
  <si>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</si>
  <si>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</si>
  <si>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</si>
  <si>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</si>
  <si>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</si>
  <si>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</si>
  <si>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</si>
  <si>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</si>
  <si>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</si>
  <si>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</si>
  <si>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</si>
  <si>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</si>
  <si>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</si>
  <si>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</si>
  <si>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</si>
  <si>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</si>
  <si>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</si>
  <si>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</si>
  <si>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</si>
  <si>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</si>
  <si>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</si>
  <si>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144</t>
  </si>
  <si>
    <t>Водонап. башня</t>
  </si>
  <si>
    <t>Въездные ворота</t>
  </si>
  <si>
    <t>Освещение</t>
  </si>
  <si>
    <t>Сторожка</t>
  </si>
  <si>
    <t>ноябрь</t>
  </si>
  <si>
    <t>декабрь</t>
  </si>
  <si>
    <t>Май</t>
  </si>
  <si>
    <t>Июнь</t>
  </si>
  <si>
    <t>Июль</t>
  </si>
  <si>
    <t>Август</t>
  </si>
  <si>
    <t>Сентябрь</t>
  </si>
  <si>
    <t>Октябрь</t>
  </si>
  <si>
    <t>долг на 12.2023</t>
  </si>
  <si>
    <t>оплата  февраль</t>
  </si>
  <si>
    <t>оплата  март</t>
  </si>
  <si>
    <t>оплата  апрель</t>
  </si>
  <si>
    <t>оплата май</t>
  </si>
  <si>
    <t>оплата  июнь</t>
  </si>
  <si>
    <t>оплата  июль</t>
  </si>
  <si>
    <t>оплата  август</t>
  </si>
  <si>
    <t>оплата  сентябрь</t>
  </si>
  <si>
    <t>оплата  октябрь</t>
  </si>
  <si>
    <t>оплата  ноябрь</t>
  </si>
  <si>
    <t>оплата  декабрь</t>
  </si>
  <si>
    <t>оплата  декабрь/январь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</si>
  <si>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</si>
  <si>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</si>
  <si>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</si>
  <si>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</si>
  <si>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</si>
  <si>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</si>
  <si>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</si>
  <si>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</si>
  <si>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</si>
  <si>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</si>
  <si>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Счетчик</t>
  </si>
  <si>
    <t>зав №</t>
  </si>
  <si>
    <t>11087/1</t>
  </si>
  <si>
    <t>11145/1</t>
  </si>
  <si>
    <t>11145/2</t>
  </si>
  <si>
    <t>11087/2</t>
  </si>
  <si>
    <t>11168/1</t>
  </si>
  <si>
    <t>11168/2</t>
  </si>
  <si>
    <t>11188/1</t>
  </si>
  <si>
    <t>11188/2</t>
  </si>
  <si>
    <t>11188/3</t>
  </si>
  <si>
    <t>373394/1</t>
  </si>
  <si>
    <t>373320/1</t>
  </si>
  <si>
    <t>373371/1</t>
  </si>
  <si>
    <t>373393/1</t>
  </si>
  <si>
    <t>373369/1</t>
  </si>
  <si>
    <t>17839/2</t>
  </si>
  <si>
    <t>373355/1</t>
  </si>
  <si>
    <t>11162/1</t>
  </si>
  <si>
    <t>11162/2</t>
  </si>
  <si>
    <t>11152/1</t>
  </si>
  <si>
    <t>11160/1</t>
  </si>
  <si>
    <t>11152/2</t>
  </si>
  <si>
    <t>11160/2</t>
  </si>
  <si>
    <t>11191/3</t>
  </si>
  <si>
    <t>11191/1</t>
  </si>
  <si>
    <t>11191/2</t>
  </si>
  <si>
    <t>11167/1</t>
  </si>
  <si>
    <t>11167/2</t>
  </si>
  <si>
    <t>373366/1</t>
  </si>
  <si>
    <t>373361/1</t>
  </si>
  <si>
    <t>373372/1</t>
  </si>
  <si>
    <t>373370/1</t>
  </si>
  <si>
    <t>373368/1</t>
  </si>
  <si>
    <t>373399/1</t>
  </si>
  <si>
    <t>367679/1</t>
  </si>
  <si>
    <t>11144/2</t>
  </si>
  <si>
    <t>367679/2</t>
  </si>
  <si>
    <t>11165/1</t>
  </si>
  <si>
    <t>11165/2</t>
  </si>
  <si>
    <t>11131/1</t>
  </si>
  <si>
    <t>10961/1</t>
  </si>
  <si>
    <t>11195/3</t>
  </si>
  <si>
    <t>11195/1</t>
  </si>
  <si>
    <t>11198/3</t>
  </si>
  <si>
    <t>11198/1</t>
  </si>
  <si>
    <t>11198/2</t>
  </si>
  <si>
    <t>11155/1</t>
  </si>
  <si>
    <t>11155/2</t>
  </si>
  <si>
    <t>11235/1</t>
  </si>
  <si>
    <t>11185/1</t>
  </si>
  <si>
    <t>11235/2</t>
  </si>
  <si>
    <t>11185/2</t>
  </si>
  <si>
    <t>11092/1</t>
  </si>
  <si>
    <t>11083/1</t>
  </si>
  <si>
    <t>11092/2</t>
  </si>
  <si>
    <t>11083/2</t>
  </si>
  <si>
    <t>11091/2</t>
  </si>
  <si>
    <t>373373/1</t>
  </si>
  <si>
    <t>57</t>
  </si>
  <si>
    <t>11091/1</t>
  </si>
  <si>
    <t>373363/1</t>
  </si>
  <si>
    <t>11239/2</t>
  </si>
  <si>
    <t>11201/3</t>
  </si>
  <si>
    <t>11239/1</t>
  </si>
  <si>
    <t>11201/2</t>
  </si>
  <si>
    <t>11201/1</t>
  </si>
  <si>
    <t>11143/1</t>
  </si>
  <si>
    <t>11143/2</t>
  </si>
  <si>
    <t>373359/1</t>
  </si>
  <si>
    <t>11169/2</t>
  </si>
  <si>
    <t>25451/3</t>
  </si>
  <si>
    <t>25451/2</t>
  </si>
  <si>
    <t>25451/1</t>
  </si>
  <si>
    <t>11256/2</t>
  </si>
  <si>
    <t>18868/1</t>
  </si>
  <si>
    <t>11256/1</t>
  </si>
  <si>
    <t>18868/2</t>
  </si>
  <si>
    <t>10953/1</t>
  </si>
  <si>
    <t>26098/2</t>
  </si>
  <si>
    <t>10949/1</t>
  </si>
  <si>
    <t>11146/1</t>
  </si>
  <si>
    <t>11146/2</t>
  </si>
  <si>
    <t>18812/1</t>
  </si>
  <si>
    <t>362051/1</t>
  </si>
  <si>
    <t>18812/2</t>
  </si>
  <si>
    <t>26098/1</t>
  </si>
  <si>
    <t>26098/3</t>
  </si>
  <si>
    <t>11085/1</t>
  </si>
  <si>
    <t>27620/1</t>
  </si>
  <si>
    <t>11085/2</t>
  </si>
  <si>
    <t>368037/2</t>
  </si>
  <si>
    <t>368037/1</t>
  </si>
  <si>
    <t>372918/1</t>
  </si>
  <si>
    <t>11192/1</t>
  </si>
  <si>
    <t>11192/2</t>
  </si>
  <si>
    <t>11192/3</t>
  </si>
  <si>
    <t>11158/1</t>
  </si>
  <si>
    <t>11158/2</t>
  </si>
  <si>
    <t>10957/1</t>
  </si>
  <si>
    <t>11134/1</t>
  </si>
  <si>
    <t>10950/1</t>
  </si>
  <si>
    <t>10592/1</t>
  </si>
  <si>
    <t>11088/1</t>
  </si>
  <si>
    <t>10592/2</t>
  </si>
  <si>
    <t>11088/2</t>
  </si>
  <si>
    <t>25458/3</t>
  </si>
  <si>
    <t>25458/1</t>
  </si>
  <si>
    <t>13306/1</t>
  </si>
  <si>
    <t>25458/2</t>
  </si>
  <si>
    <t>18599/2</t>
  </si>
  <si>
    <t>18599/1</t>
  </si>
  <si>
    <t>367741/1</t>
  </si>
  <si>
    <t>11151/1</t>
  </si>
  <si>
    <t>367741/2</t>
  </si>
  <si>
    <t>11176/1</t>
  </si>
  <si>
    <t>11164/1</t>
  </si>
  <si>
    <t>11176/2</t>
  </si>
  <si>
    <t>11164/2</t>
  </si>
  <si>
    <t>11187/1</t>
  </si>
  <si>
    <t>11187/2</t>
  </si>
  <si>
    <t>11161/1</t>
  </si>
  <si>
    <t>11161/2</t>
  </si>
  <si>
    <t>368031/2</t>
  </si>
  <si>
    <t>368031/1</t>
  </si>
  <si>
    <t>11148/2</t>
  </si>
  <si>
    <t>11148/1</t>
  </si>
  <si>
    <t>10946/1</t>
  </si>
  <si>
    <t>11217/1</t>
  </si>
  <si>
    <t>11138/1</t>
  </si>
  <si>
    <t>11151/2</t>
  </si>
  <si>
    <t>11177/2</t>
  </si>
  <si>
    <t>11177/1</t>
  </si>
  <si>
    <t>11194/2</t>
  </si>
  <si>
    <t>11163/1</t>
  </si>
  <si>
    <t>11199/1</t>
  </si>
  <si>
    <t>11194/3</t>
  </si>
  <si>
    <t>11166/1</t>
  </si>
  <si>
    <t>11163/2</t>
  </si>
  <si>
    <t>11166/2</t>
  </si>
  <si>
    <t>11246/2</t>
  </si>
  <si>
    <t>11189/2</t>
  </si>
  <si>
    <t>11246/1</t>
  </si>
  <si>
    <t>11189/1</t>
  </si>
  <si>
    <t>11189/3</t>
  </si>
  <si>
    <t>372914/1</t>
  </si>
  <si>
    <t>373362/1</t>
  </si>
  <si>
    <t>373395/1</t>
  </si>
  <si>
    <t>11190/1</t>
  </si>
  <si>
    <t>11190/2</t>
  </si>
  <si>
    <t>11190/3</t>
  </si>
  <si>
    <t>373357/1</t>
  </si>
  <si>
    <t>11169/1</t>
  </si>
  <si>
    <t>ВОСТРИКОВ И.В.УМЕР/Плем-ца Вострикова Наталья Евгеньевна</t>
  </si>
  <si>
    <t>Нарастающий итог 2024</t>
  </si>
  <si>
    <t xml:space="preserve"> </t>
  </si>
  <si>
    <t>Туева Елена / ГАНКИН А.Л.</t>
  </si>
  <si>
    <t>Алексеева Екатерина Владимировна</t>
  </si>
  <si>
    <t>Панина (Старченко)Екатерина Евгеньевна</t>
  </si>
  <si>
    <t>ГЕРЧИКОВА Е.Ю.</t>
  </si>
  <si>
    <t>ДАНИЛИНА(Виноградова) О.В.</t>
  </si>
  <si>
    <t>Начислено:</t>
  </si>
  <si>
    <t>оплачено:</t>
  </si>
  <si>
    <t>-</t>
  </si>
  <si>
    <t>Волкогонов</t>
  </si>
  <si>
    <t>Зейналова Светлана</t>
  </si>
  <si>
    <t>Селедцов М.А.</t>
  </si>
  <si>
    <t xml:space="preserve">Февраль </t>
  </si>
  <si>
    <t xml:space="preserve">Март </t>
  </si>
  <si>
    <t xml:space="preserve">Апрель </t>
  </si>
  <si>
    <t xml:space="preserve">Январь </t>
  </si>
  <si>
    <t>участок</t>
  </si>
  <si>
    <t>сумма долга</t>
  </si>
  <si>
    <t>ЖЕМЕРДЕЕВ О.В./Романова М.А.</t>
  </si>
  <si>
    <t>счет</t>
  </si>
  <si>
    <t>деньги</t>
  </si>
  <si>
    <t>оплата  январь</t>
  </si>
  <si>
    <t>НАРАСТАЮЩИЙ ИТОГ ПО ОПЛАТЕ ЗА ЭЛЕКТРИЧЕСТВО 2025Г</t>
  </si>
  <si>
    <t>Нарастающий итог 2025</t>
  </si>
  <si>
    <t xml:space="preserve">СУММЫ  К  ОПЛАТЕ  по месяцам в 2024 году </t>
  </si>
  <si>
    <t xml:space="preserve">СУММЫ  К  ОПЛАТЕ  по месяцам в 2025 году </t>
  </si>
  <si>
    <t>2025</t>
  </si>
  <si>
    <t>2024</t>
  </si>
  <si>
    <t>Итого</t>
  </si>
  <si>
    <t>90-94</t>
  </si>
  <si>
    <t>94-90</t>
  </si>
  <si>
    <t>НАРАСТАЮЩИЙ ИТОГ ПО ОПЛАТЕ ЗА ЭЛЕКТРИЧЕСТВО 2024-25Г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</si>
</sst>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,##0.00\ &quot;₽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 Cyr"/>
      <family val="2"/>
      <charset val="204"/>
    </font>
    <font>
      <sz val="11"/>
      <name val="Arial Cyr"/>
      <charset val="204"/>
    </font>
    <font>
      <sz val="9"/>
      <name val="Arial Cyr"/>
      <charset val="204"/>
    </font>
    <font>
      <sz val="9"/>
      <color indexed="12"/>
      <name val="Arial Cyr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rgb="FFFF0000"/>
      <name val="Arial Cyr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9"/>
      <color theme="0"/>
      <name val="Arial Cyr"/>
      <charset val="204"/>
    </font>
    <font>
      <b/>
      <sz val="10"/>
      <color theme="0"/>
      <name val="Arial Cyr"/>
      <family val="2"/>
      <charset val="204"/>
    </font>
    <font>
      <sz val="10"/>
      <color theme="0"/>
      <name val="Arial Cyr"/>
      <charset val="204"/>
    </font>
    <font>
      <b/>
      <sz val="9"/>
      <color theme="0"/>
      <name val="Verdana"/>
      <family val="2"/>
      <charset val="204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Fill="0" applyProtection="0"/>
    <xf numFmtId="0" fontId="17" fillId="0" borderId="0" applyFill="0" applyProtection="0"/>
  </cellStyleXfs>
  <cellXfs count="151">
    <xf numFmtId="0" fontId="0" fillId="0" borderId="0" xfId="0"/>
    <xf numFmtId="0" fontId="0" fillId="0" borderId="3" xfId="0" applyBorder="1"/>
    <xf numFmtId="0" fontId="0" fillId="0" borderId="4" xfId="0" applyBorder="1"/>
    <xf numFmtId="164" fontId="0" fillId="0" borderId="0" xfId="0" applyNumberFormat="1"/>
    <xf numFmtId="49" fontId="3" fillId="0" borderId="6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164" fontId="0" fillId="0" borderId="12" xfId="0" applyNumberFormat="1" applyBorder="1"/>
    <xf numFmtId="49" fontId="7" fillId="0" borderId="10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left"/>
    </xf>
    <xf numFmtId="0" fontId="0" fillId="0" borderId="16" xfId="0" applyBorder="1"/>
    <xf numFmtId="0" fontId="0" fillId="0" borderId="5" xfId="0" applyBorder="1"/>
    <xf numFmtId="49" fontId="7" fillId="0" borderId="2" xfId="0" applyNumberFormat="1" applyFont="1" applyFill="1" applyBorder="1" applyAlignment="1">
      <alignment horizontal="center" vertical="center"/>
    </xf>
    <xf numFmtId="164" fontId="0" fillId="4" borderId="11" xfId="0" applyNumberFormat="1" applyFill="1" applyBorder="1"/>
    <xf numFmtId="164" fontId="0" fillId="4" borderId="9" xfId="0" applyNumberFormat="1" applyFill="1" applyBorder="1"/>
    <xf numFmtId="164" fontId="0" fillId="4" borderId="14" xfId="0" applyNumberFormat="1" applyFill="1" applyBorder="1"/>
    <xf numFmtId="164" fontId="0" fillId="4" borderId="17" xfId="0" applyNumberFormat="1" applyFill="1" applyBorder="1"/>
    <xf numFmtId="164" fontId="0" fillId="4" borderId="19" xfId="0" applyNumberFormat="1" applyFill="1" applyBorder="1"/>
    <xf numFmtId="164" fontId="0" fillId="4" borderId="12" xfId="0" applyNumberFormat="1" applyFill="1" applyBorder="1"/>
    <xf numFmtId="49" fontId="7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left"/>
    </xf>
    <xf numFmtId="49" fontId="6" fillId="0" borderId="24" xfId="0" applyNumberFormat="1" applyFont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1" fillId="4" borderId="24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right"/>
    </xf>
    <xf numFmtId="2" fontId="0" fillId="0" borderId="12" xfId="0" applyNumberFormat="1" applyBorder="1"/>
    <xf numFmtId="2" fontId="8" fillId="0" borderId="21" xfId="0" applyNumberFormat="1" applyFont="1" applyBorder="1" applyAlignment="1">
      <alignment horizontal="right"/>
    </xf>
    <xf numFmtId="2" fontId="0" fillId="0" borderId="4" xfId="0" applyNumberFormat="1" applyBorder="1"/>
    <xf numFmtId="2" fontId="0" fillId="0" borderId="15" xfId="0" applyNumberFormat="1" applyBorder="1"/>
    <xf numFmtId="2" fontId="0" fillId="0" borderId="18" xfId="0" applyNumberFormat="1" applyBorder="1"/>
    <xf numFmtId="2" fontId="8" fillId="3" borderId="21" xfId="0" applyNumberFormat="1" applyFont="1" applyFill="1" applyBorder="1" applyAlignment="1">
      <alignment horizontal="right"/>
    </xf>
    <xf numFmtId="2" fontId="8" fillId="0" borderId="22" xfId="0" applyNumberFormat="1" applyFont="1" applyFill="1" applyBorder="1" applyAlignment="1">
      <alignment horizontal="right"/>
    </xf>
    <xf numFmtId="2" fontId="0" fillId="0" borderId="20" xfId="0" applyNumberFormat="1" applyBorder="1"/>
    <xf numFmtId="164" fontId="1" fillId="0" borderId="24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5" borderId="24" xfId="0" applyNumberFormat="1" applyFont="1" applyFill="1" applyBorder="1" applyAlignment="1">
      <alignment wrapText="1"/>
    </xf>
    <xf numFmtId="0" fontId="0" fillId="0" borderId="9" xfId="0" applyBorder="1"/>
    <xf numFmtId="2" fontId="8" fillId="0" borderId="39" xfId="0" applyNumberFormat="1" applyFont="1" applyBorder="1" applyAlignment="1">
      <alignment horizontal="right"/>
    </xf>
    <xf numFmtId="0" fontId="0" fillId="0" borderId="15" xfId="0" applyBorder="1"/>
    <xf numFmtId="2" fontId="0" fillId="0" borderId="40" xfId="0" applyNumberFormat="1" applyBorder="1"/>
    <xf numFmtId="8" fontId="9" fillId="0" borderId="41" xfId="0" applyNumberFormat="1" applyFont="1" applyBorder="1" applyAlignment="1">
      <alignment horizontal="right"/>
    </xf>
    <xf numFmtId="2" fontId="8" fillId="0" borderId="34" xfId="0" applyNumberFormat="1" applyFont="1" applyBorder="1" applyAlignment="1">
      <alignment horizontal="right"/>
    </xf>
    <xf numFmtId="2" fontId="0" fillId="0" borderId="42" xfId="0" applyNumberFormat="1" applyBorder="1"/>
    <xf numFmtId="49" fontId="12" fillId="0" borderId="8" xfId="0" applyNumberFormat="1" applyFont="1" applyFill="1" applyBorder="1" applyAlignment="1">
      <alignment horizontal="center" vertical="center"/>
    </xf>
    <xf numFmtId="8" fontId="13" fillId="5" borderId="12" xfId="0" applyNumberFormat="1" applyFont="1" applyFill="1" applyBorder="1"/>
    <xf numFmtId="8" fontId="13" fillId="0" borderId="4" xfId="0" applyNumberFormat="1" applyFont="1" applyBorder="1"/>
    <xf numFmtId="164" fontId="13" fillId="0" borderId="4" xfId="0" applyNumberFormat="1" applyFont="1" applyBorder="1"/>
    <xf numFmtId="49" fontId="3" fillId="0" borderId="6" xfId="0" applyNumberFormat="1" applyFont="1" applyFill="1" applyBorder="1" applyAlignment="1">
      <alignment vertical="center"/>
    </xf>
    <xf numFmtId="164" fontId="11" fillId="6" borderId="24" xfId="0" applyNumberFormat="1" applyFont="1" applyFill="1" applyBorder="1" applyAlignment="1">
      <alignment horizontal="center" vertical="center" wrapText="1"/>
    </xf>
    <xf numFmtId="164" fontId="10" fillId="6" borderId="24" xfId="0" applyNumberFormat="1" applyFont="1" applyFill="1" applyBorder="1" applyAlignment="1">
      <alignment horizontal="center" vertical="center" wrapText="1"/>
    </xf>
    <xf numFmtId="2" fontId="0" fillId="0" borderId="43" xfId="0" applyNumberFormat="1" applyBorder="1"/>
    <xf numFmtId="2" fontId="0" fillId="0" borderId="44" xfId="0" applyNumberFormat="1" applyBorder="1"/>
    <xf numFmtId="2" fontId="0" fillId="0" borderId="45" xfId="0" applyNumberFormat="1" applyBorder="1"/>
    <xf numFmtId="2" fontId="0" fillId="0" borderId="1" xfId="0" applyNumberFormat="1" applyBorder="1"/>
    <xf numFmtId="2" fontId="0" fillId="0" borderId="25" xfId="0" applyNumberFormat="1" applyBorder="1"/>
    <xf numFmtId="2" fontId="0" fillId="0" borderId="3" xfId="0" applyNumberFormat="1" applyBorder="1"/>
    <xf numFmtId="2" fontId="0" fillId="6" borderId="12" xfId="0" applyNumberFormat="1" applyFill="1" applyBorder="1"/>
    <xf numFmtId="2" fontId="0" fillId="6" borderId="4" xfId="0" applyNumberFormat="1" applyFill="1" applyBorder="1"/>
    <xf numFmtId="2" fontId="0" fillId="6" borderId="15" xfId="0" applyNumberFormat="1" applyFill="1" applyBorder="1"/>
    <xf numFmtId="2" fontId="0" fillId="6" borderId="17" xfId="0" applyNumberFormat="1" applyFill="1" applyBorder="1"/>
    <xf numFmtId="2" fontId="0" fillId="6" borderId="9" xfId="0" applyNumberFormat="1" applyFill="1" applyBorder="1"/>
    <xf numFmtId="2" fontId="0" fillId="6" borderId="19" xfId="0" applyNumberFormat="1" applyFill="1" applyBorder="1"/>
    <xf numFmtId="164" fontId="0" fillId="6" borderId="12" xfId="0" applyNumberFormat="1" applyFill="1" applyBorder="1"/>
    <xf numFmtId="164" fontId="0" fillId="6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0" fillId="6" borderId="18" xfId="0" applyNumberFormat="1" applyFill="1" applyBorder="1"/>
    <xf numFmtId="2" fontId="0" fillId="6" borderId="20" xfId="0" applyNumberFormat="1" applyFill="1" applyBorder="1"/>
    <xf numFmtId="2" fontId="13" fillId="6" borderId="4" xfId="0" applyNumberFormat="1" applyFont="1" applyFill="1" applyBorder="1"/>
    <xf numFmtId="16" fontId="0" fillId="0" borderId="0" xfId="0" applyNumberFormat="1"/>
    <xf numFmtId="49" fontId="15" fillId="0" borderId="8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left"/>
    </xf>
    <xf numFmtId="49" fontId="16" fillId="2" borderId="6" xfId="0" applyNumberFormat="1" applyFont="1" applyFill="1" applyBorder="1" applyAlignment="1">
      <alignment horizontal="left"/>
    </xf>
    <xf numFmtId="49" fontId="16" fillId="0" borderId="6" xfId="0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left"/>
    </xf>
    <xf numFmtId="0" fontId="0" fillId="0" borderId="44" xfId="0" applyBorder="1"/>
    <xf numFmtId="0" fontId="1" fillId="0" borderId="12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30" xfId="0" applyFont="1" applyBorder="1"/>
    <xf numFmtId="0" fontId="1" fillId="0" borderId="47" xfId="0" applyFont="1" applyBorder="1"/>
    <xf numFmtId="164" fontId="0" fillId="7" borderId="0" xfId="0" applyNumberFormat="1" applyFill="1"/>
    <xf numFmtId="164" fontId="1" fillId="5" borderId="31" xfId="0" applyNumberFormat="1" applyFont="1" applyFill="1" applyBorder="1" applyAlignment="1">
      <alignment wrapText="1"/>
    </xf>
    <xf numFmtId="8" fontId="13" fillId="5" borderId="4" xfId="0" applyNumberFormat="1" applyFont="1" applyFill="1" applyBorder="1"/>
    <xf numFmtId="49" fontId="3" fillId="0" borderId="49" xfId="0" applyNumberFormat="1" applyFont="1" applyFill="1" applyBorder="1" applyAlignment="1">
      <alignment horizontal="left"/>
    </xf>
    <xf numFmtId="49" fontId="3" fillId="0" borderId="50" xfId="0" applyNumberFormat="1" applyFont="1" applyFill="1" applyBorder="1" applyAlignment="1">
      <alignment horizontal="left"/>
    </xf>
    <xf numFmtId="49" fontId="16" fillId="0" borderId="50" xfId="0" applyNumberFormat="1" applyFont="1" applyFill="1" applyBorder="1" applyAlignment="1">
      <alignment horizontal="left"/>
    </xf>
    <xf numFmtId="49" fontId="3" fillId="2" borderId="50" xfId="0" applyNumberFormat="1" applyFont="1" applyFill="1" applyBorder="1" applyAlignment="1">
      <alignment horizontal="left"/>
    </xf>
    <xf numFmtId="49" fontId="16" fillId="0" borderId="50" xfId="0" applyNumberFormat="1" applyFont="1" applyFill="1" applyBorder="1" applyAlignment="1">
      <alignment vertical="center"/>
    </xf>
    <xf numFmtId="49" fontId="3" fillId="0" borderId="50" xfId="0" applyNumberFormat="1" applyFont="1" applyFill="1" applyBorder="1" applyAlignment="1">
      <alignment vertical="center"/>
    </xf>
    <xf numFmtId="0" fontId="3" fillId="0" borderId="50" xfId="0" applyNumberFormat="1" applyFont="1" applyFill="1" applyBorder="1" applyAlignment="1">
      <alignment horizontal="left" vertical="center"/>
    </xf>
    <xf numFmtId="49" fontId="16" fillId="0" borderId="51" xfId="0" applyNumberFormat="1" applyFont="1" applyFill="1" applyBorder="1" applyAlignment="1">
      <alignment horizontal="left"/>
    </xf>
    <xf numFmtId="164" fontId="0" fillId="7" borderId="16" xfId="0" applyNumberFormat="1" applyFill="1" applyBorder="1" applyAlignment="1">
      <alignment horizontal="center"/>
    </xf>
    <xf numFmtId="49" fontId="16" fillId="7" borderId="50" xfId="0" applyNumberFormat="1" applyFont="1" applyFill="1" applyBorder="1" applyAlignment="1">
      <alignment horizontal="left"/>
    </xf>
    <xf numFmtId="0" fontId="18" fillId="7" borderId="0" xfId="0" applyFont="1" applyFill="1"/>
    <xf numFmtId="0" fontId="19" fillId="7" borderId="0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49" fontId="20" fillId="7" borderId="31" xfId="0" applyNumberFormat="1" applyFont="1" applyFill="1" applyBorder="1" applyAlignment="1">
      <alignment horizontal="center" vertical="center"/>
    </xf>
    <xf numFmtId="49" fontId="19" fillId="7" borderId="24" xfId="0" applyNumberFormat="1" applyFont="1" applyFill="1" applyBorder="1" applyAlignment="1">
      <alignment horizontal="center"/>
    </xf>
    <xf numFmtId="49" fontId="19" fillId="7" borderId="23" xfId="0" applyNumberFormat="1" applyFont="1" applyFill="1" applyBorder="1" applyAlignment="1">
      <alignment horizontal="center"/>
    </xf>
    <xf numFmtId="49" fontId="19" fillId="7" borderId="28" xfId="0" applyNumberFormat="1" applyFont="1" applyFill="1" applyBorder="1" applyAlignment="1">
      <alignment horizontal="center"/>
    </xf>
    <xf numFmtId="49" fontId="19" fillId="7" borderId="29" xfId="0" applyNumberFormat="1" applyFont="1" applyFill="1" applyBorder="1" applyAlignment="1">
      <alignment horizontal="center"/>
    </xf>
    <xf numFmtId="49" fontId="19" fillId="7" borderId="31" xfId="0" applyNumberFormat="1" applyFont="1" applyFill="1" applyBorder="1" applyAlignment="1">
      <alignment horizontal="center"/>
    </xf>
    <xf numFmtId="49" fontId="19" fillId="7" borderId="30" xfId="0" applyNumberFormat="1" applyFont="1" applyFill="1" applyBorder="1" applyAlignment="1">
      <alignment horizontal="center"/>
    </xf>
    <xf numFmtId="49" fontId="19" fillId="7" borderId="35" xfId="0" applyNumberFormat="1" applyFont="1" applyFill="1" applyBorder="1" applyAlignment="1">
      <alignment horizontal="center"/>
    </xf>
    <xf numFmtId="0" fontId="20" fillId="7" borderId="32" xfId="0" applyFont="1" applyFill="1" applyBorder="1" applyAlignment="1">
      <alignment horizontal="center"/>
    </xf>
    <xf numFmtId="49" fontId="20" fillId="7" borderId="33" xfId="0" applyNumberFormat="1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49" fontId="21" fillId="7" borderId="1" xfId="0" applyNumberFormat="1" applyFont="1" applyFill="1" applyBorder="1" applyAlignment="1">
      <alignment horizontal="center" vertical="center"/>
    </xf>
    <xf numFmtId="0" fontId="18" fillId="7" borderId="9" xfId="0" applyFont="1" applyFill="1" applyBorder="1"/>
    <xf numFmtId="0" fontId="18" fillId="7" borderId="4" xfId="0" applyFont="1" applyFill="1" applyBorder="1"/>
    <xf numFmtId="2" fontId="22" fillId="7" borderId="46" xfId="1" applyNumberFormat="1" applyFont="1" applyFill="1" applyBorder="1" applyAlignment="1" applyProtection="1">
      <alignment horizontal="center" vertical="center"/>
    </xf>
    <xf numFmtId="2" fontId="22" fillId="7" borderId="46" xfId="2" applyNumberFormat="1" applyFont="1" applyFill="1" applyBorder="1" applyAlignment="1" applyProtection="1">
      <alignment horizontal="center" vertical="center"/>
    </xf>
    <xf numFmtId="2" fontId="22" fillId="7" borderId="48" xfId="0" applyNumberFormat="1" applyFont="1" applyFill="1" applyBorder="1" applyAlignment="1" applyProtection="1">
      <alignment horizontal="center" vertical="center"/>
    </xf>
    <xf numFmtId="2" fontId="22" fillId="7" borderId="46" xfId="0" applyNumberFormat="1" applyFont="1" applyFill="1" applyBorder="1" applyAlignment="1" applyProtection="1">
      <alignment horizontal="center" vertical="center"/>
    </xf>
    <xf numFmtId="2" fontId="22" fillId="7" borderId="49" xfId="0" applyNumberFormat="1" applyFont="1" applyFill="1" applyBorder="1" applyAlignment="1" applyProtection="1">
      <alignment horizontal="center" vertical="center"/>
    </xf>
    <xf numFmtId="2" fontId="22" fillId="7" borderId="25" xfId="0" applyNumberFormat="1" applyFont="1" applyFill="1" applyBorder="1" applyAlignment="1" applyProtection="1">
      <alignment horizontal="center" vertical="center"/>
    </xf>
    <xf numFmtId="0" fontId="18" fillId="7" borderId="49" xfId="0" applyFont="1" applyFill="1" applyBorder="1"/>
    <xf numFmtId="0" fontId="18" fillId="7" borderId="25" xfId="0" applyFont="1" applyFill="1" applyBorder="1"/>
    <xf numFmtId="0" fontId="21" fillId="7" borderId="37" xfId="0" applyFont="1" applyFill="1" applyBorder="1" applyAlignment="1">
      <alignment horizontal="center" vertical="center"/>
    </xf>
    <xf numFmtId="49" fontId="21" fillId="7" borderId="8" xfId="0" applyNumberFormat="1" applyFont="1" applyFill="1" applyBorder="1" applyAlignment="1">
      <alignment horizontal="center" vertical="center"/>
    </xf>
    <xf numFmtId="2" fontId="22" fillId="7" borderId="50" xfId="0" applyNumberFormat="1" applyFont="1" applyFill="1" applyBorder="1" applyAlignment="1" applyProtection="1">
      <alignment horizontal="center" vertical="center"/>
    </xf>
    <xf numFmtId="2" fontId="22" fillId="7" borderId="8" xfId="0" applyNumberFormat="1" applyFont="1" applyFill="1" applyBorder="1" applyAlignment="1" applyProtection="1">
      <alignment horizontal="center" vertical="center"/>
    </xf>
    <xf numFmtId="0" fontId="18" fillId="7" borderId="50" xfId="0" applyFont="1" applyFill="1" applyBorder="1"/>
    <xf numFmtId="0" fontId="18" fillId="7" borderId="8" xfId="0" applyFont="1" applyFill="1" applyBorder="1"/>
    <xf numFmtId="2" fontId="22" fillId="8" borderId="46" xfId="1" applyNumberFormat="1" applyFont="1" applyFill="1" applyBorder="1" applyAlignment="1" applyProtection="1">
      <alignment horizontal="center" vertical="center"/>
    </xf>
    <xf numFmtId="2" fontId="22" fillId="8" borderId="48" xfId="1" applyNumberFormat="1" applyFont="1" applyFill="1" applyBorder="1" applyAlignment="1" applyProtection="1">
      <alignment horizontal="center" vertical="center"/>
    </xf>
    <xf numFmtId="2" fontId="22" fillId="8" borderId="50" xfId="1" applyNumberFormat="1" applyFont="1" applyFill="1" applyBorder="1" applyAlignment="1" applyProtection="1">
      <alignment horizontal="center" vertical="center"/>
    </xf>
    <xf numFmtId="2" fontId="22" fillId="8" borderId="8" xfId="1" applyNumberFormat="1" applyFont="1" applyFill="1" applyBorder="1" applyAlignment="1" applyProtection="1">
      <alignment horizontal="center" vertical="center"/>
    </xf>
    <xf numFmtId="2" fontId="22" fillId="7" borderId="0" xfId="0" applyNumberFormat="1" applyFont="1" applyFill="1" applyBorder="1" applyAlignment="1" applyProtection="1">
      <alignment horizontal="center" vertical="center"/>
    </xf>
    <xf numFmtId="0" fontId="18" fillId="7" borderId="44" xfId="0" applyFont="1" applyFill="1" applyBorder="1"/>
    <xf numFmtId="0" fontId="18" fillId="7" borderId="0" xfId="0" applyFont="1" applyFill="1" applyBorder="1"/>
    <xf numFmtId="0" fontId="18" fillId="7" borderId="33" xfId="0" applyFont="1" applyFill="1" applyBorder="1"/>
    <xf numFmtId="0" fontId="21" fillId="7" borderId="38" xfId="0" applyFont="1" applyFill="1" applyBorder="1" applyAlignment="1">
      <alignment horizontal="center" vertical="center"/>
    </xf>
    <xf numFmtId="49" fontId="21" fillId="7" borderId="2" xfId="0" applyNumberFormat="1" applyFont="1" applyFill="1" applyBorder="1" applyAlignment="1">
      <alignment horizontal="center" vertical="center"/>
    </xf>
    <xf numFmtId="0" fontId="23" fillId="7" borderId="0" xfId="0" applyFont="1" applyFill="1"/>
    <xf numFmtId="49" fontId="23" fillId="7" borderId="0" xfId="0" applyNumberFormat="1" applyFont="1" applyFill="1"/>
    <xf numFmtId="0" fontId="18" fillId="7" borderId="51" xfId="0" applyFont="1" applyFill="1" applyBorder="1"/>
    <xf numFmtId="0" fontId="18" fillId="7" borderId="2" xfId="0" applyFont="1" applyFill="1" applyBorder="1"/>
    <xf numFmtId="0" fontId="18" fillId="7" borderId="3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BL363"/>
  <sheetViews>
    <sheetView tabSelected="1" zoomScaleNormal="100" workbookViewId="0">
      <pane ySplit="4" topLeftCell="A5" activePane="bottomLeft" state="frozen"/>
      <selection pane="bottomLeft" activeCell="BF30" sqref="BF30"/>
    </sheetView>
  </sheetViews>
  <sheetFormatPr defaultRowHeight="14.4" outlineLevelCol="1" x14ac:dyDescent="0.3"/>
  <cols>
    <col min="2" max="2" width="21.77734375" hidden="1" customWidth="1"/>
    <col min="3" max="3" width="14.88671875" style="3" customWidth="1"/>
    <col min="4" max="4" width="8.33203125" style="3" hidden="1" customWidth="1" outlineLevel="1"/>
    <col min="5" max="5" width="9.33203125" style="3" hidden="1" customWidth="1" outlineLevel="1"/>
    <col min="6" max="6" width="9.5546875" style="3" hidden="1" customWidth="1" outlineLevel="1"/>
    <col min="7" max="7" width="10.44140625" style="3" hidden="1" customWidth="1" outlineLevel="1"/>
    <col min="8" max="8" width="10.21875" style="3" hidden="1" customWidth="1" outlineLevel="1"/>
    <col min="9" max="9" width="9.88671875" style="3" hidden="1" customWidth="1" outlineLevel="1"/>
    <col min="10" max="10" width="10.33203125" style="3" hidden="1" customWidth="1" outlineLevel="1"/>
    <col min="11" max="11" width="10.109375" style="3" hidden="1" customWidth="1" outlineLevel="1"/>
    <col min="12" max="12" width="10" style="3" hidden="1" customWidth="1" outlineLevel="1"/>
    <col min="13" max="13" width="11.44140625" style="3" hidden="1" customWidth="1" outlineLevel="1"/>
    <col min="14" max="14" width="11.88671875" style="3" hidden="1" customWidth="1" outlineLevel="1"/>
    <col min="15" max="15" width="10.77734375" style="3" hidden="1" customWidth="1" collapsed="1"/>
    <col min="16" max="16" width="9.88671875" style="3" hidden="1" customWidth="1" outlineLevel="1"/>
    <col min="17" max="17" width="8.5546875" style="70" hidden="1" customWidth="1" outlineLevel="1"/>
    <col min="18" max="26" width="8.5546875" style="3" hidden="1" customWidth="1" outlineLevel="1"/>
    <col min="27" max="27" width="9.88671875" style="3" hidden="1" customWidth="1" outlineLevel="1"/>
    <col min="28" max="28" width="13.6640625" style="3" customWidth="1" collapsed="1"/>
    <col min="29" max="30" width="13.6640625" style="3" hidden="1" customWidth="1"/>
    <col min="31" max="36" width="11.33203125" style="91" customWidth="1" outlineLevel="1"/>
    <col min="37" max="41" width="11.33203125" style="91" hidden="1" customWidth="1" outlineLevel="1"/>
    <col min="42" max="42" width="11.33203125" style="91" hidden="1" customWidth="1"/>
    <col min="43" max="53" width="11.33203125" style="91" hidden="1" customWidth="1" outlineLevel="1"/>
    <col min="54" max="54" width="11.33203125" style="91" hidden="1" customWidth="1"/>
    <col min="55" max="55" width="15.77734375" style="91" customWidth="1"/>
    <col min="56" max="56" width="12.21875" hidden="1" customWidth="1"/>
    <col min="57" max="57" width="11.44140625" hidden="1" customWidth="1"/>
    <col min="59" max="60" width="17.5546875" hidden="1" customWidth="1"/>
    <col min="61" max="62" width="0" hidden="1" customWidth="1"/>
    <col min="63" max="63" width="12.6640625" hidden="1" customWidth="1"/>
    <col min="64" max="65" width="0" hidden="1" customWidth="1"/>
  </cols>
  <sheetData>
    <row r="1" spans="1:64" ht="15" thickBot="1" x14ac:dyDescent="0.35">
      <c r="A1" s="72" t="s">
        <v>509</v>
      </c>
      <c r="B1" s="73"/>
      <c r="C1" s="74"/>
      <c r="D1" s="74"/>
      <c r="E1" s="74"/>
      <c r="F1" s="71"/>
      <c r="G1" s="71"/>
      <c r="H1" s="71"/>
      <c r="I1" s="71"/>
      <c r="J1" s="71"/>
      <c r="K1" s="71"/>
      <c r="L1" s="71"/>
      <c r="M1" s="71"/>
      <c r="N1" s="71"/>
      <c r="AE1" s="102" t="s">
        <v>500</v>
      </c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G1" t="s">
        <v>478</v>
      </c>
      <c r="BH1" t="s">
        <v>478</v>
      </c>
    </row>
    <row r="2" spans="1:64" ht="25.2" customHeight="1" thickBot="1" x14ac:dyDescent="0.35">
      <c r="A2" s="26" t="s">
        <v>151</v>
      </c>
      <c r="B2" s="27" t="s">
        <v>0</v>
      </c>
      <c r="C2" s="28" t="s">
        <v>300</v>
      </c>
      <c r="D2" s="29" t="s">
        <v>493</v>
      </c>
      <c r="E2" s="55" t="s">
        <v>312</v>
      </c>
      <c r="F2" s="41" t="s">
        <v>490</v>
      </c>
      <c r="G2" s="56" t="s">
        <v>301</v>
      </c>
      <c r="H2" s="40" t="s">
        <v>491</v>
      </c>
      <c r="I2" s="56" t="s">
        <v>302</v>
      </c>
      <c r="J2" s="40" t="s">
        <v>492</v>
      </c>
      <c r="K2" s="56" t="s">
        <v>303</v>
      </c>
      <c r="L2" s="30" t="s">
        <v>294</v>
      </c>
      <c r="M2" s="56" t="s">
        <v>304</v>
      </c>
      <c r="N2" s="30" t="s">
        <v>295</v>
      </c>
      <c r="O2" s="56" t="s">
        <v>305</v>
      </c>
      <c r="P2" s="30" t="s">
        <v>296</v>
      </c>
      <c r="Q2" s="56" t="s">
        <v>306</v>
      </c>
      <c r="R2" s="30" t="s">
        <v>297</v>
      </c>
      <c r="S2" s="56" t="s">
        <v>307</v>
      </c>
      <c r="T2" s="30" t="s">
        <v>298</v>
      </c>
      <c r="U2" s="56" t="s">
        <v>308</v>
      </c>
      <c r="V2" s="30" t="s">
        <v>299</v>
      </c>
      <c r="W2" s="56" t="s">
        <v>309</v>
      </c>
      <c r="X2" s="30" t="s">
        <v>292</v>
      </c>
      <c r="Y2" s="56" t="s">
        <v>310</v>
      </c>
      <c r="Z2" s="30" t="s">
        <v>293</v>
      </c>
      <c r="AA2" s="56" t="s">
        <v>311</v>
      </c>
      <c r="AB2" s="42" t="s">
        <v>477</v>
      </c>
      <c r="AC2" s="92"/>
      <c r="AD2" s="92"/>
      <c r="AE2" s="29" t="s">
        <v>493</v>
      </c>
      <c r="AF2" s="55" t="s">
        <v>499</v>
      </c>
      <c r="AG2" s="41" t="s">
        <v>490</v>
      </c>
      <c r="AH2" s="56" t="s">
        <v>301</v>
      </c>
      <c r="AI2" s="40" t="s">
        <v>491</v>
      </c>
      <c r="AJ2" s="56" t="s">
        <v>302</v>
      </c>
      <c r="AK2" s="40" t="s">
        <v>492</v>
      </c>
      <c r="AL2" s="56" t="s">
        <v>303</v>
      </c>
      <c r="AM2" s="30" t="s">
        <v>294</v>
      </c>
      <c r="AN2" s="56" t="s">
        <v>304</v>
      </c>
      <c r="AO2" s="30" t="s">
        <v>295</v>
      </c>
      <c r="AP2" s="56" t="s">
        <v>305</v>
      </c>
      <c r="AQ2" s="30" t="s">
        <v>296</v>
      </c>
      <c r="AR2" s="56" t="s">
        <v>306</v>
      </c>
      <c r="AS2" s="30" t="s">
        <v>297</v>
      </c>
      <c r="AT2" s="56" t="s">
        <v>307</v>
      </c>
      <c r="AU2" s="30" t="s">
        <v>298</v>
      </c>
      <c r="AV2" s="56" t="s">
        <v>308</v>
      </c>
      <c r="AW2" s="30" t="s">
        <v>299</v>
      </c>
      <c r="AX2" s="56" t="s">
        <v>309</v>
      </c>
      <c r="AY2" s="30" t="s">
        <v>292</v>
      </c>
      <c r="AZ2" s="56" t="s">
        <v>310</v>
      </c>
      <c r="BA2" s="30" t="s">
        <v>293</v>
      </c>
      <c r="BB2" s="56" t="s">
        <v>311</v>
      </c>
      <c r="BC2" s="42" t="s">
        <v>501</v>
      </c>
      <c r="BD2" t="s">
        <v>497</v>
      </c>
      <c r="BE2" t="s">
        <v>498</v>
      </c>
      <c r="BF2" s="26" t="s">
        <v>151</v>
      </c>
    </row>
    <row r="3" spans="1:64" s="2" customFormat="1" ht="15" hidden="1" customHeight="1" thickBot="1" x14ac:dyDescent="0.35">
      <c r="A3" s="24" t="s">
        <v>152</v>
      </c>
      <c r="B3" s="25" t="s">
        <v>1</v>
      </c>
      <c r="C3" s="18">
        <v>-787.89934999999696</v>
      </c>
      <c r="D3" s="31">
        <v>0</v>
      </c>
      <c r="E3" s="63"/>
      <c r="F3" s="2">
        <v>3.24</v>
      </c>
      <c r="G3" s="63">
        <v>850</v>
      </c>
      <c r="H3" s="32">
        <f>'24-25'!E4</f>
        <v>8.2100000000000009</v>
      </c>
      <c r="I3" s="63"/>
      <c r="J3" s="32">
        <f>'24-25'!F4</f>
        <v>8.2100000000000009</v>
      </c>
      <c r="K3" s="63"/>
      <c r="L3" s="32">
        <f>'24-25'!G4</f>
        <v>2376.94</v>
      </c>
      <c r="M3" s="63">
        <v>2000</v>
      </c>
      <c r="N3" s="32">
        <v>2047.91</v>
      </c>
      <c r="O3" s="63">
        <v>3000</v>
      </c>
      <c r="P3" s="32">
        <f>'24-25'!I4</f>
        <v>2120.06</v>
      </c>
      <c r="Q3" s="63">
        <v>2200</v>
      </c>
      <c r="R3" s="32">
        <f>'24-25'!J4</f>
        <v>2724.6200400000052</v>
      </c>
      <c r="S3" s="63">
        <v>2800</v>
      </c>
      <c r="T3" s="32">
        <f>'24-25'!K4</f>
        <v>1849.07</v>
      </c>
      <c r="U3" s="63">
        <v>2000</v>
      </c>
      <c r="V3" s="32">
        <f>'24-25'!L4</f>
        <v>2361.711299999999</v>
      </c>
      <c r="W3" s="63"/>
      <c r="X3" s="32">
        <f>'24-25'!M4</f>
        <v>1.7670999999966259</v>
      </c>
      <c r="Y3" s="63">
        <v>2000</v>
      </c>
      <c r="Z3" s="32">
        <f>'24-25'!N4</f>
        <v>1.7405800000046838</v>
      </c>
      <c r="AA3" s="63"/>
      <c r="AB3" s="51">
        <f>C3-(AC3-AD3)</f>
        <v>558.62162999999691</v>
      </c>
      <c r="AC3" s="93">
        <f>D3+F3+H3+J3+L3+N3+P3+R3+T3+V3+X3+Z3</f>
        <v>13503.479020000006</v>
      </c>
      <c r="AD3" s="93">
        <f>E3+G3+I3+K3+M3+O3+Q3+S3+U3+W3+Y3+AA3</f>
        <v>14850</v>
      </c>
      <c r="AE3" s="33">
        <f>'24-25'!P4</f>
        <v>1.6428600000105689</v>
      </c>
      <c r="AF3" s="64"/>
      <c r="AG3" s="34">
        <f>'24-25'!Q4</f>
        <v>1.9196999999918261</v>
      </c>
      <c r="AH3" s="64"/>
      <c r="AI3" s="34">
        <f>'24-25'!R4</f>
        <v>1.5479000000046834</v>
      </c>
      <c r="AJ3" s="64"/>
      <c r="AK3" s="32"/>
      <c r="AL3" s="64"/>
      <c r="AM3" s="32"/>
      <c r="AN3" s="64"/>
      <c r="AO3" s="34"/>
      <c r="AP3" s="64"/>
      <c r="AQ3" s="32"/>
      <c r="AR3" s="64"/>
      <c r="AS3" s="32"/>
      <c r="AT3" s="64"/>
      <c r="AU3" s="32"/>
      <c r="AV3" s="64"/>
      <c r="AW3" s="32"/>
      <c r="AX3" s="64"/>
      <c r="AY3" s="32"/>
      <c r="AZ3" s="64"/>
      <c r="BA3" s="32"/>
      <c r="BB3" s="64"/>
      <c r="BC3" s="51">
        <f t="shared" ref="BC3:BC34" si="0">AB3-(BD3-BE3)</f>
        <v>553.51116999998987</v>
      </c>
      <c r="BD3" s="52">
        <f t="shared" ref="BD3:BD34" si="1">AE3+AG3+AI3+AK3+AM3+AO3+AQ3+AS3+AU3+AW3+AY3+BA3</f>
        <v>5.1104600000070786</v>
      </c>
      <c r="BE3" s="53">
        <f t="shared" ref="BE3:BE34" si="2">AF3+AH3+AJ3+AL3+AN3+AP3+AR3+AT3+AV3+AX3+AZ3+BB3</f>
        <v>0</v>
      </c>
      <c r="BF3" s="24" t="s">
        <v>152</v>
      </c>
      <c r="BG3" s="25" t="s">
        <v>1</v>
      </c>
      <c r="BH3" s="94"/>
      <c r="BJ3" s="87" t="s">
        <v>494</v>
      </c>
      <c r="BK3" s="87" t="s">
        <v>495</v>
      </c>
    </row>
    <row r="4" spans="1:64" s="2" customFormat="1" ht="15" hidden="1" thickBot="1" x14ac:dyDescent="0.35">
      <c r="A4" s="10" t="s">
        <v>2</v>
      </c>
      <c r="B4" s="4" t="s">
        <v>5</v>
      </c>
      <c r="C4" s="19">
        <v>0</v>
      </c>
      <c r="D4" s="33">
        <v>0</v>
      </c>
      <c r="E4" s="64"/>
      <c r="F4" s="2">
        <v>0</v>
      </c>
      <c r="G4" s="64"/>
      <c r="H4" s="32">
        <f>'24-25'!E5</f>
        <v>0</v>
      </c>
      <c r="I4" s="64"/>
      <c r="J4" s="32">
        <f>'24-25'!F5</f>
        <v>0</v>
      </c>
      <c r="K4" s="64"/>
      <c r="L4" s="32">
        <f>'24-25'!G5</f>
        <v>0</v>
      </c>
      <c r="M4" s="64"/>
      <c r="N4" s="34">
        <v>0</v>
      </c>
      <c r="O4" s="64"/>
      <c r="P4" s="32">
        <f>'24-25'!I5</f>
        <v>0</v>
      </c>
      <c r="Q4" s="64"/>
      <c r="R4" s="32">
        <v>0</v>
      </c>
      <c r="S4" s="64"/>
      <c r="T4" s="32">
        <f>'24-25'!K5</f>
        <v>0</v>
      </c>
      <c r="U4" s="64"/>
      <c r="V4" s="32">
        <f>'24-25'!L5</f>
        <v>0</v>
      </c>
      <c r="W4" s="64"/>
      <c r="X4" s="32">
        <f>'24-25'!M5</f>
        <v>0</v>
      </c>
      <c r="Y4" s="64"/>
      <c r="Z4" s="32">
        <f>'24-25'!N5</f>
        <v>0</v>
      </c>
      <c r="AA4" s="64"/>
      <c r="AB4" s="51">
        <f t="shared" ref="AB4:AB15" si="3">C4-(AC4-AD4)</f>
        <v>0</v>
      </c>
      <c r="AC4" s="93">
        <f t="shared" ref="AC4:AC15" si="4">D4+F4+H4+J4+L4+N4+P4+R4+T4+V4+X4+Z4</f>
        <v>0</v>
      </c>
      <c r="AD4" s="93">
        <f t="shared" ref="AD4:AD15" si="5">E4+G4+I4+K4+M4+O4+Q4+S4+U4+W4+Y4+AA4</f>
        <v>0</v>
      </c>
      <c r="AE4" s="33">
        <f>'24-25'!P5</f>
        <v>0</v>
      </c>
      <c r="AF4" s="64"/>
      <c r="AG4" s="34">
        <f>'24-25'!Q5</f>
        <v>0</v>
      </c>
      <c r="AH4" s="64"/>
      <c r="AI4" s="34">
        <f>'24-25'!R5</f>
        <v>0</v>
      </c>
      <c r="AJ4" s="64"/>
      <c r="AK4" s="32"/>
      <c r="AL4" s="64"/>
      <c r="AM4" s="32"/>
      <c r="AN4" s="64"/>
      <c r="AO4" s="34"/>
      <c r="AP4" s="64"/>
      <c r="AQ4" s="32"/>
      <c r="AR4" s="64"/>
      <c r="AS4" s="32"/>
      <c r="AT4" s="64"/>
      <c r="AU4" s="32"/>
      <c r="AV4" s="64"/>
      <c r="AW4" s="32"/>
      <c r="AX4" s="64"/>
      <c r="AY4" s="32"/>
      <c r="AZ4" s="64"/>
      <c r="BA4" s="32"/>
      <c r="BB4" s="64"/>
      <c r="BC4" s="51">
        <f t="shared" si="0"/>
        <v>0</v>
      </c>
      <c r="BD4" s="52">
        <f t="shared" si="1"/>
        <v>0</v>
      </c>
      <c r="BE4" s="53">
        <f t="shared" si="2"/>
        <v>0</v>
      </c>
      <c r="BF4" s="10" t="s">
        <v>2</v>
      </c>
      <c r="BG4" s="4" t="s">
        <v>5</v>
      </c>
      <c r="BH4" s="95"/>
      <c r="BI4" s="85"/>
      <c r="BJ4" s="88"/>
      <c r="BK4" s="89">
        <v>0</v>
      </c>
      <c r="BL4" s="43"/>
    </row>
    <row r="5" spans="1:64" s="2" customFormat="1" ht="15" thickBot="1" x14ac:dyDescent="0.35">
      <c r="A5" s="10" t="s">
        <v>4</v>
      </c>
      <c r="B5" s="4" t="s">
        <v>5</v>
      </c>
      <c r="C5" s="19">
        <v>0</v>
      </c>
      <c r="D5" s="33">
        <v>0</v>
      </c>
      <c r="E5" s="64"/>
      <c r="F5" s="2">
        <v>0</v>
      </c>
      <c r="G5" s="64"/>
      <c r="H5" s="32">
        <f>'24-25'!E6</f>
        <v>0</v>
      </c>
      <c r="I5" s="64"/>
      <c r="J5" s="32">
        <f>'24-25'!F6</f>
        <v>0</v>
      </c>
      <c r="K5" s="64"/>
      <c r="L5" s="32">
        <f>'24-25'!G6</f>
        <v>0</v>
      </c>
      <c r="M5" s="64"/>
      <c r="N5" s="34">
        <v>0</v>
      </c>
      <c r="O5" s="64"/>
      <c r="P5" s="32">
        <f>'24-25'!I6</f>
        <v>0</v>
      </c>
      <c r="Q5" s="64"/>
      <c r="R5" s="32">
        <v>0</v>
      </c>
      <c r="S5" s="64"/>
      <c r="T5" s="32">
        <f>'24-25'!K6</f>
        <v>0</v>
      </c>
      <c r="U5" s="64"/>
      <c r="V5" s="32">
        <f>'24-25'!L6</f>
        <v>0</v>
      </c>
      <c r="W5" s="64"/>
      <c r="X5" s="32">
        <f>'24-25'!M6</f>
        <v>0</v>
      </c>
      <c r="Y5" s="64"/>
      <c r="Z5" s="32">
        <f>'24-25'!N6</f>
        <v>0</v>
      </c>
      <c r="AA5" s="64"/>
      <c r="AB5" s="51">
        <f t="shared" si="3"/>
        <v>0</v>
      </c>
      <c r="AC5" s="93">
        <f t="shared" si="4"/>
        <v>0</v>
      </c>
      <c r="AD5" s="93">
        <f t="shared" si="5"/>
        <v>0</v>
      </c>
      <c r="AE5" s="33">
        <v>0</v>
      </c>
      <c r="AF5" s="64"/>
      <c r="AG5" s="34">
        <f>'24-25'!Q6</f>
        <v>3.7000000000000036E-3</v>
      </c>
      <c r="AH5" s="64"/>
      <c r="AI5" s="34">
        <f>'24-25'!R6</f>
        <v>3.7000000000000036E-3</v>
      </c>
      <c r="AJ5" s="64"/>
      <c r="AK5" s="32"/>
      <c r="AL5" s="64"/>
      <c r="AM5" s="32"/>
      <c r="AN5" s="64"/>
      <c r="AO5" s="34"/>
      <c r="AP5" s="64"/>
      <c r="AQ5" s="32"/>
      <c r="AR5" s="64"/>
      <c r="AS5" s="32"/>
      <c r="AT5" s="64"/>
      <c r="AU5" s="32"/>
      <c r="AV5" s="64"/>
      <c r="AW5" s="32"/>
      <c r="AX5" s="64"/>
      <c r="AY5" s="32"/>
      <c r="AZ5" s="64"/>
      <c r="BA5" s="32"/>
      <c r="BB5" s="64"/>
      <c r="BC5" s="51">
        <f t="shared" si="0"/>
        <v>-7.4000000000000073E-3</v>
      </c>
      <c r="BD5" s="52">
        <f t="shared" si="1"/>
        <v>7.4000000000000073E-3</v>
      </c>
      <c r="BE5" s="53">
        <f t="shared" si="2"/>
        <v>0</v>
      </c>
      <c r="BF5" s="10" t="s">
        <v>4</v>
      </c>
      <c r="BG5" s="4" t="s">
        <v>5</v>
      </c>
      <c r="BH5" s="95"/>
      <c r="BI5" s="85"/>
      <c r="BJ5" s="90"/>
      <c r="BK5" s="88">
        <f>SUMIF(BF4:BF156,BJ5,AB4:AB156)</f>
        <v>0</v>
      </c>
      <c r="BL5" s="43"/>
    </row>
    <row r="6" spans="1:64" s="2" customFormat="1" ht="14.4" hidden="1" customHeight="1" x14ac:dyDescent="0.3">
      <c r="A6" s="10" t="s">
        <v>153</v>
      </c>
      <c r="B6" s="4" t="s">
        <v>6</v>
      </c>
      <c r="C6" s="19">
        <v>1045.9745399999997</v>
      </c>
      <c r="D6" s="33">
        <v>0</v>
      </c>
      <c r="E6" s="64"/>
      <c r="F6" s="2">
        <v>0</v>
      </c>
      <c r="G6" s="64"/>
      <c r="H6" s="32">
        <f>'24-25'!E7</f>
        <v>0</v>
      </c>
      <c r="I6" s="64"/>
      <c r="J6" s="32">
        <f>'24-25'!F7</f>
        <v>0</v>
      </c>
      <c r="K6" s="64">
        <v>1050</v>
      </c>
      <c r="L6" s="32">
        <f>'24-25'!G7</f>
        <v>0</v>
      </c>
      <c r="M6" s="64"/>
      <c r="N6" s="34">
        <v>0</v>
      </c>
      <c r="O6" s="64"/>
      <c r="P6" s="32">
        <f>'24-25'!I7</f>
        <v>0</v>
      </c>
      <c r="Q6" s="64"/>
      <c r="R6" s="32">
        <f>'24-25'!J7</f>
        <v>17.064840000000011</v>
      </c>
      <c r="S6" s="64"/>
      <c r="T6" s="32">
        <f>'24-25'!K7</f>
        <v>26.1</v>
      </c>
      <c r="U6" s="64"/>
      <c r="V6" s="32">
        <f>'24-25'!L7</f>
        <v>20.320620000000218</v>
      </c>
      <c r="W6" s="64"/>
      <c r="X6" s="32">
        <f>'24-25'!M7</f>
        <v>0</v>
      </c>
      <c r="Y6" s="64">
        <v>300</v>
      </c>
      <c r="Z6" s="32">
        <f>'24-25'!N7</f>
        <v>0</v>
      </c>
      <c r="AA6" s="64"/>
      <c r="AB6" s="51">
        <f t="shared" si="3"/>
        <v>2332.4890799999994</v>
      </c>
      <c r="AC6" s="93">
        <f t="shared" si="4"/>
        <v>63.485460000000231</v>
      </c>
      <c r="AD6" s="93">
        <f t="shared" si="5"/>
        <v>1350</v>
      </c>
      <c r="AE6" s="33">
        <f>'24-25'!P7</f>
        <v>0</v>
      </c>
      <c r="AF6" s="64"/>
      <c r="AG6" s="34">
        <f>'24-25'!Q7</f>
        <v>0</v>
      </c>
      <c r="AH6" s="64"/>
      <c r="AI6" s="34">
        <f>'24-25'!R7</f>
        <v>0</v>
      </c>
      <c r="AJ6" s="64"/>
      <c r="AK6" s="32"/>
      <c r="AL6" s="64"/>
      <c r="AM6" s="32"/>
      <c r="AN6" s="64"/>
      <c r="AO6" s="34"/>
      <c r="AP6" s="64"/>
      <c r="AQ6" s="32"/>
      <c r="AR6" s="64"/>
      <c r="AS6" s="32"/>
      <c r="AT6" s="64"/>
      <c r="AU6" s="32"/>
      <c r="AV6" s="64"/>
      <c r="AW6" s="32"/>
      <c r="AX6" s="64"/>
      <c r="AY6" s="32"/>
      <c r="AZ6" s="64"/>
      <c r="BA6" s="32"/>
      <c r="BB6" s="64"/>
      <c r="BC6" s="51">
        <f t="shared" si="0"/>
        <v>2332.4890799999994</v>
      </c>
      <c r="BD6" s="52">
        <f t="shared" si="1"/>
        <v>0</v>
      </c>
      <c r="BE6" s="53">
        <f t="shared" si="2"/>
        <v>0</v>
      </c>
      <c r="BF6" s="10" t="s">
        <v>153</v>
      </c>
      <c r="BG6" s="4" t="s">
        <v>6</v>
      </c>
      <c r="BH6" s="95"/>
      <c r="BJ6" s="86"/>
      <c r="BK6" s="86">
        <f>SUM(BK4:BK5)</f>
        <v>0</v>
      </c>
    </row>
    <row r="7" spans="1:64" s="2" customFormat="1" hidden="1" x14ac:dyDescent="0.3">
      <c r="A7" s="10" t="s">
        <v>154</v>
      </c>
      <c r="B7" s="4" t="s">
        <v>7</v>
      </c>
      <c r="C7" s="19">
        <v>-11956.32</v>
      </c>
      <c r="D7" s="33">
        <v>14656.45</v>
      </c>
      <c r="E7" s="64">
        <v>26612.78</v>
      </c>
      <c r="F7" s="2">
        <v>11933.62</v>
      </c>
      <c r="G7" s="64">
        <v>11933.62</v>
      </c>
      <c r="H7" s="32">
        <f>'24-25'!E8</f>
        <v>6879.0500000000011</v>
      </c>
      <c r="I7" s="64">
        <v>6879.05</v>
      </c>
      <c r="J7" s="32">
        <f>'24-25'!F8</f>
        <v>5460.35</v>
      </c>
      <c r="K7" s="64">
        <v>5460.35</v>
      </c>
      <c r="L7" s="32">
        <f>'24-25'!G8</f>
        <v>4139.6400000000003</v>
      </c>
      <c r="M7" s="64">
        <v>4139.6400000000003</v>
      </c>
      <c r="N7" s="34">
        <v>3689.8500000000004</v>
      </c>
      <c r="O7" s="64">
        <v>3689.85</v>
      </c>
      <c r="P7" s="32">
        <f>'24-25'!I8</f>
        <v>4703.4399999999996</v>
      </c>
      <c r="Q7" s="64">
        <v>4703.4399999999996</v>
      </c>
      <c r="R7" s="32">
        <f>'24-25'!J8</f>
        <v>3373.3835999999928</v>
      </c>
      <c r="S7" s="64">
        <v>3373.38</v>
      </c>
      <c r="T7" s="32">
        <f>'24-25'!K8</f>
        <v>2551.7800000000002</v>
      </c>
      <c r="U7" s="64">
        <v>2551.7800000000002</v>
      </c>
      <c r="V7" s="32">
        <f>'24-25'!L8</f>
        <v>6656.1746199999916</v>
      </c>
      <c r="W7" s="64">
        <v>6656.17</v>
      </c>
      <c r="X7" s="32">
        <f>'24-25'!M8</f>
        <v>8646.5044400000006</v>
      </c>
      <c r="Y7" s="64">
        <v>8646.5</v>
      </c>
      <c r="Z7" s="32">
        <f>'24-25'!N8</f>
        <v>11809.054179999997</v>
      </c>
      <c r="AA7" s="64">
        <v>11810</v>
      </c>
      <c r="AB7" s="51">
        <f t="shared" si="3"/>
        <v>0.94316000001708744</v>
      </c>
      <c r="AC7" s="93">
        <f t="shared" si="4"/>
        <v>84499.296839999981</v>
      </c>
      <c r="AD7" s="93">
        <f t="shared" si="5"/>
        <v>96456.56</v>
      </c>
      <c r="AE7" s="33">
        <f>'24-25'!P8</f>
        <v>9368.1234600000025</v>
      </c>
      <c r="AF7" s="64">
        <v>9369</v>
      </c>
      <c r="AG7" s="34">
        <f>'24-25'!Q8</f>
        <v>11380.619840000018</v>
      </c>
      <c r="AH7" s="64">
        <v>11381</v>
      </c>
      <c r="AI7" s="34">
        <f>'24-25'!R8</f>
        <v>8135.1905800000004</v>
      </c>
      <c r="AJ7" s="64">
        <v>8136</v>
      </c>
      <c r="AK7" s="32"/>
      <c r="AL7" s="64"/>
      <c r="AM7" s="32"/>
      <c r="AN7" s="64"/>
      <c r="AO7" s="34"/>
      <c r="AP7" s="64"/>
      <c r="AQ7" s="32"/>
      <c r="AR7" s="64"/>
      <c r="AS7" s="32"/>
      <c r="AT7" s="64"/>
      <c r="AU7" s="32"/>
      <c r="AV7" s="64"/>
      <c r="AW7" s="32"/>
      <c r="AX7" s="64"/>
      <c r="AY7" s="32"/>
      <c r="AZ7" s="64"/>
      <c r="BA7" s="32"/>
      <c r="BB7" s="64"/>
      <c r="BC7" s="51">
        <f t="shared" si="0"/>
        <v>3.0092799999983981</v>
      </c>
      <c r="BD7" s="52">
        <f t="shared" si="1"/>
        <v>28883.933880000019</v>
      </c>
      <c r="BE7" s="53">
        <f t="shared" si="2"/>
        <v>28886</v>
      </c>
      <c r="BF7" s="10" t="s">
        <v>154</v>
      </c>
      <c r="BG7" s="4" t="s">
        <v>7</v>
      </c>
      <c r="BH7" s="95"/>
    </row>
    <row r="8" spans="1:64" s="2" customFormat="1" hidden="1" x14ac:dyDescent="0.3">
      <c r="A8" s="10" t="s">
        <v>155</v>
      </c>
      <c r="B8" s="4" t="s">
        <v>8</v>
      </c>
      <c r="C8" s="19">
        <v>2678.8522600000006</v>
      </c>
      <c r="D8" s="33">
        <v>0</v>
      </c>
      <c r="E8" s="64"/>
      <c r="F8" s="2">
        <v>0</v>
      </c>
      <c r="G8" s="64"/>
      <c r="H8" s="32">
        <f>'24-25'!E9</f>
        <v>0</v>
      </c>
      <c r="I8" s="64"/>
      <c r="J8" s="32">
        <f>'24-25'!F9</f>
        <v>57.470000000000006</v>
      </c>
      <c r="K8" s="64"/>
      <c r="L8" s="32">
        <f>'24-25'!G9</f>
        <v>1862.5100000000002</v>
      </c>
      <c r="M8" s="64"/>
      <c r="N8" s="34">
        <v>532.33000000000004</v>
      </c>
      <c r="O8" s="64"/>
      <c r="P8" s="32">
        <f>'24-25'!I9</f>
        <v>96.8</v>
      </c>
      <c r="Q8" s="64"/>
      <c r="R8" s="32">
        <f>'24-25'!J9</f>
        <v>751.46160000000509</v>
      </c>
      <c r="S8" s="64"/>
      <c r="T8" s="32">
        <f>'24-25'!K9</f>
        <v>1022.61</v>
      </c>
      <c r="U8" s="64">
        <v>5000</v>
      </c>
      <c r="V8" s="32">
        <f>'24-25'!L9</f>
        <v>688.58417999999494</v>
      </c>
      <c r="W8" s="64"/>
      <c r="X8" s="32">
        <f>'24-25'!M9</f>
        <v>170.79869999999607</v>
      </c>
      <c r="Y8" s="64"/>
      <c r="Z8" s="32">
        <f>'24-25'!N9</f>
        <v>0.63473999999921937</v>
      </c>
      <c r="AA8" s="64"/>
      <c r="AB8" s="51">
        <f t="shared" si="3"/>
        <v>2495.6530400000047</v>
      </c>
      <c r="AC8" s="93">
        <f t="shared" si="4"/>
        <v>5183.1992199999959</v>
      </c>
      <c r="AD8" s="93">
        <f t="shared" si="5"/>
        <v>5000</v>
      </c>
      <c r="AE8" s="33">
        <f>'24-25'!P9</f>
        <v>0</v>
      </c>
      <c r="AF8" s="64"/>
      <c r="AG8" s="34">
        <f>'24-25'!Q9</f>
        <v>0</v>
      </c>
      <c r="AH8" s="64"/>
      <c r="AI8" s="34">
        <f>'24-25'!R9</f>
        <v>0</v>
      </c>
      <c r="AJ8" s="64"/>
      <c r="AK8" s="32"/>
      <c r="AL8" s="64"/>
      <c r="AM8" s="32"/>
      <c r="AN8" s="64"/>
      <c r="AO8" s="34"/>
      <c r="AP8" s="64"/>
      <c r="AQ8" s="32"/>
      <c r="AR8" s="64"/>
      <c r="AS8" s="32"/>
      <c r="AT8" s="64"/>
      <c r="AU8" s="32"/>
      <c r="AV8" s="64"/>
      <c r="AW8" s="32"/>
      <c r="AX8" s="64"/>
      <c r="AY8" s="32"/>
      <c r="AZ8" s="64"/>
      <c r="BA8" s="32"/>
      <c r="BB8" s="64"/>
      <c r="BC8" s="51">
        <f t="shared" si="0"/>
        <v>2495.6530400000047</v>
      </c>
      <c r="BD8" s="52">
        <f t="shared" si="1"/>
        <v>0</v>
      </c>
      <c r="BE8" s="53">
        <f t="shared" si="2"/>
        <v>0</v>
      </c>
      <c r="BF8" s="10" t="s">
        <v>155</v>
      </c>
      <c r="BG8" s="4" t="s">
        <v>8</v>
      </c>
      <c r="BH8" s="95"/>
    </row>
    <row r="9" spans="1:64" s="2" customFormat="1" ht="14.4" customHeight="1" x14ac:dyDescent="0.3">
      <c r="A9" s="10" t="s">
        <v>156</v>
      </c>
      <c r="B9" s="4" t="s">
        <v>9</v>
      </c>
      <c r="C9" s="19">
        <v>-11177.729550000004</v>
      </c>
      <c r="D9" s="33">
        <v>8307.3100000000013</v>
      </c>
      <c r="E9" s="64">
        <v>11700</v>
      </c>
      <c r="F9" s="2">
        <v>6029.3300000000008</v>
      </c>
      <c r="G9" s="64">
        <v>8400</v>
      </c>
      <c r="H9" s="32">
        <f>'24-25'!E10</f>
        <v>3478.7200000000003</v>
      </c>
      <c r="I9" s="64">
        <v>6100</v>
      </c>
      <c r="J9" s="32">
        <f>'24-25'!F10</f>
        <v>1518.13</v>
      </c>
      <c r="K9" s="64">
        <v>4000</v>
      </c>
      <c r="L9" s="32">
        <f>'24-25'!G10</f>
        <v>563.66000000000008</v>
      </c>
      <c r="M9" s="64">
        <v>3000</v>
      </c>
      <c r="N9" s="34">
        <v>340.92000000000007</v>
      </c>
      <c r="O9" s="64">
        <v>2000</v>
      </c>
      <c r="P9" s="32">
        <f>'24-25'!I10</f>
        <v>413.09999999999997</v>
      </c>
      <c r="Q9" s="64">
        <v>350</v>
      </c>
      <c r="R9" s="32">
        <f>'24-25'!J10</f>
        <v>367.15766000000485</v>
      </c>
      <c r="S9" s="64"/>
      <c r="T9" s="32">
        <f>'24-25'!K10</f>
        <v>412.41</v>
      </c>
      <c r="U9" s="64"/>
      <c r="V9" s="32">
        <f>'24-25'!L10</f>
        <v>3122.7592599999957</v>
      </c>
      <c r="W9" s="64"/>
      <c r="X9" s="32">
        <f>'24-25'!M10</f>
        <v>6142.4795999999969</v>
      </c>
      <c r="Y9" s="64">
        <v>3400</v>
      </c>
      <c r="Z9" s="32">
        <f>'24-25'!N10</f>
        <v>8027.8659199999947</v>
      </c>
      <c r="AA9" s="64">
        <v>6000</v>
      </c>
      <c r="AB9" s="51">
        <f t="shared" si="3"/>
        <v>-4951.571990000004</v>
      </c>
      <c r="AC9" s="93">
        <f t="shared" si="4"/>
        <v>38723.84244</v>
      </c>
      <c r="AD9" s="93">
        <f t="shared" si="5"/>
        <v>44950</v>
      </c>
      <c r="AE9" s="33">
        <f>'24-25'!P10</f>
        <v>6862.506539999993</v>
      </c>
      <c r="AF9" s="64">
        <v>5000</v>
      </c>
      <c r="AG9" s="34">
        <f>'24-25'!Q10</f>
        <v>7373.4944200000118</v>
      </c>
      <c r="AH9" s="64">
        <v>14200</v>
      </c>
      <c r="AI9" s="34">
        <f>'24-25'!R10</f>
        <v>6134.0094200000021</v>
      </c>
      <c r="AJ9" s="64"/>
      <c r="AK9" s="32"/>
      <c r="AL9" s="64"/>
      <c r="AM9" s="32"/>
      <c r="AN9" s="64"/>
      <c r="AO9" s="34"/>
      <c r="AP9" s="64"/>
      <c r="AQ9" s="32"/>
      <c r="AR9" s="64"/>
      <c r="AS9" s="32"/>
      <c r="AT9" s="64"/>
      <c r="AU9" s="32"/>
      <c r="AV9" s="64"/>
      <c r="AW9" s="32"/>
      <c r="AX9" s="64"/>
      <c r="AY9" s="32"/>
      <c r="AZ9" s="64"/>
      <c r="BA9" s="32"/>
      <c r="BB9" s="64"/>
      <c r="BC9" s="51">
        <f t="shared" si="0"/>
        <v>-6121.582370000011</v>
      </c>
      <c r="BD9" s="52">
        <f t="shared" si="1"/>
        <v>20370.010380000007</v>
      </c>
      <c r="BE9" s="53">
        <f t="shared" si="2"/>
        <v>19200</v>
      </c>
      <c r="BF9" s="50" t="s">
        <v>156</v>
      </c>
      <c r="BG9" s="80" t="s">
        <v>9</v>
      </c>
      <c r="BH9" s="96"/>
    </row>
    <row r="10" spans="1:64" s="2" customFormat="1" hidden="1" x14ac:dyDescent="0.3">
      <c r="A10" s="10" t="s">
        <v>157</v>
      </c>
      <c r="B10" s="4" t="s">
        <v>10</v>
      </c>
      <c r="C10" s="19">
        <v>-4645.0174300000072</v>
      </c>
      <c r="D10" s="33">
        <v>5687.4000000000015</v>
      </c>
      <c r="E10" s="64">
        <v>10505.42</v>
      </c>
      <c r="F10" s="2">
        <v>5594.7000000000007</v>
      </c>
      <c r="G10" s="64"/>
      <c r="H10" s="32">
        <f>'24-25'!E11</f>
        <v>4783.670000000001</v>
      </c>
      <c r="I10" s="64">
        <v>10300</v>
      </c>
      <c r="J10" s="32">
        <f>'24-25'!F11</f>
        <v>4688.6100000000006</v>
      </c>
      <c r="K10" s="64"/>
      <c r="L10" s="32">
        <f>'24-25'!G11</f>
        <v>3918.0000000000005</v>
      </c>
      <c r="M10" s="64">
        <v>4700</v>
      </c>
      <c r="N10" s="34">
        <v>4338.63</v>
      </c>
      <c r="O10" s="64">
        <v>4700</v>
      </c>
      <c r="P10" s="32">
        <f>'24-25'!I11</f>
        <v>5517.32</v>
      </c>
      <c r="Q10" s="64">
        <v>9917</v>
      </c>
      <c r="R10" s="32">
        <f>'24-25'!J11</f>
        <v>4826.3071999999747</v>
      </c>
      <c r="S10" s="64"/>
      <c r="T10" s="32">
        <f>'24-25'!K11</f>
        <v>4420.49</v>
      </c>
      <c r="U10" s="64">
        <v>9326</v>
      </c>
      <c r="V10" s="32">
        <f>'24-25'!L11</f>
        <v>4846.3503199999977</v>
      </c>
      <c r="W10" s="64"/>
      <c r="X10" s="32">
        <f>'24-25'!M11</f>
        <v>5289.1631799999204</v>
      </c>
      <c r="Y10" s="64">
        <v>4846.3500000000004</v>
      </c>
      <c r="Z10" s="32">
        <f>'24-25'!N11</f>
        <v>5684.8742800000109</v>
      </c>
      <c r="AA10" s="64">
        <v>11000</v>
      </c>
      <c r="AB10" s="51">
        <f t="shared" si="3"/>
        <v>1054.2375900000843</v>
      </c>
      <c r="AC10" s="93">
        <f t="shared" si="4"/>
        <v>59595.514979999905</v>
      </c>
      <c r="AD10" s="93">
        <f t="shared" si="5"/>
        <v>65294.77</v>
      </c>
      <c r="AE10" s="33">
        <f>'24-25'!P11</f>
        <v>5067.4957599999907</v>
      </c>
      <c r="AF10" s="64"/>
      <c r="AG10" s="34">
        <f>'24-25'!Q11</f>
        <v>4976.4991200000104</v>
      </c>
      <c r="AH10" s="64">
        <v>5067.5</v>
      </c>
      <c r="AI10" s="34">
        <f>'24-25'!R11</f>
        <v>5240.2596799999865</v>
      </c>
      <c r="AJ10" s="64">
        <v>10376.5</v>
      </c>
      <c r="AK10" s="32"/>
      <c r="AL10" s="64"/>
      <c r="AM10" s="32"/>
      <c r="AN10" s="64"/>
      <c r="AO10" s="34"/>
      <c r="AP10" s="64"/>
      <c r="AQ10" s="32"/>
      <c r="AR10" s="64"/>
      <c r="AS10" s="32"/>
      <c r="AT10" s="64"/>
      <c r="AU10" s="32"/>
      <c r="AV10" s="64"/>
      <c r="AW10" s="32"/>
      <c r="AX10" s="64"/>
      <c r="AY10" s="32"/>
      <c r="AZ10" s="64"/>
      <c r="BA10" s="32"/>
      <c r="BB10" s="64"/>
      <c r="BC10" s="51">
        <f t="shared" si="0"/>
        <v>1213.9830300000958</v>
      </c>
      <c r="BD10" s="52">
        <f t="shared" si="1"/>
        <v>15284.254559999988</v>
      </c>
      <c r="BE10" s="53">
        <f t="shared" si="2"/>
        <v>15444</v>
      </c>
      <c r="BF10" s="10" t="s">
        <v>157</v>
      </c>
      <c r="BG10" s="4" t="s">
        <v>10</v>
      </c>
      <c r="BH10" s="95"/>
    </row>
    <row r="11" spans="1:64" s="2" customFormat="1" x14ac:dyDescent="0.3">
      <c r="A11" s="10" t="s">
        <v>158</v>
      </c>
      <c r="B11" s="4" t="s">
        <v>11</v>
      </c>
      <c r="C11" s="19">
        <v>5.2233599999999569</v>
      </c>
      <c r="D11" s="33">
        <v>8.2100000000000009</v>
      </c>
      <c r="E11" s="64"/>
      <c r="F11" s="2">
        <v>11.450000000000001</v>
      </c>
      <c r="G11" s="64"/>
      <c r="H11" s="32">
        <f>'24-25'!E12</f>
        <v>0</v>
      </c>
      <c r="I11" s="64"/>
      <c r="J11" s="32">
        <f>'24-25'!F12</f>
        <v>0</v>
      </c>
      <c r="K11" s="64"/>
      <c r="L11" s="32">
        <f>'24-25'!G12</f>
        <v>0</v>
      </c>
      <c r="M11" s="64"/>
      <c r="N11" s="34">
        <v>0</v>
      </c>
      <c r="O11" s="64"/>
      <c r="P11" s="32">
        <f>'24-25'!I12</f>
        <v>8.94</v>
      </c>
      <c r="Q11" s="64"/>
      <c r="R11" s="32">
        <f>'24-25'!J12</f>
        <v>10.117939999999638</v>
      </c>
      <c r="S11" s="64"/>
      <c r="T11" s="32">
        <f>'24-25'!K12</f>
        <v>5.77</v>
      </c>
      <c r="U11" s="64"/>
      <c r="V11" s="32">
        <f>'24-25'!L12</f>
        <v>6.1687999999992957</v>
      </c>
      <c r="W11" s="64"/>
      <c r="X11" s="32">
        <f>'24-25'!M12</f>
        <v>5.9733600000006932</v>
      </c>
      <c r="Y11" s="64"/>
      <c r="Z11" s="32">
        <f>'24-25'!N12</f>
        <v>6.3497599999995025</v>
      </c>
      <c r="AA11" s="64"/>
      <c r="AB11" s="51">
        <f t="shared" si="3"/>
        <v>-57.756499999999178</v>
      </c>
      <c r="AC11" s="93">
        <f t="shared" si="4"/>
        <v>62.979859999999135</v>
      </c>
      <c r="AD11" s="93">
        <f t="shared" si="5"/>
        <v>0</v>
      </c>
      <c r="AE11" s="33">
        <f>'24-25'!P12</f>
        <v>5.7288800000007267</v>
      </c>
      <c r="AF11" s="64"/>
      <c r="AG11" s="34">
        <f>'24-25'!Q12</f>
        <v>5.6965199999998797</v>
      </c>
      <c r="AH11" s="64"/>
      <c r="AI11" s="34">
        <f>'24-25'!R12</f>
        <v>6.2856399999994066</v>
      </c>
      <c r="AJ11" s="64"/>
      <c r="AK11" s="32"/>
      <c r="AL11" s="64"/>
      <c r="AM11" s="32"/>
      <c r="AN11" s="64"/>
      <c r="AO11" s="34"/>
      <c r="AP11" s="64"/>
      <c r="AQ11" s="32"/>
      <c r="AR11" s="64"/>
      <c r="AS11" s="32"/>
      <c r="AT11" s="64"/>
      <c r="AU11" s="32"/>
      <c r="AV11" s="64"/>
      <c r="AW11" s="32"/>
      <c r="AX11" s="64"/>
      <c r="AY11" s="32"/>
      <c r="AZ11" s="64"/>
      <c r="BA11" s="32"/>
      <c r="BB11" s="64"/>
      <c r="BC11" s="51">
        <f t="shared" si="0"/>
        <v>-75.46753999999919</v>
      </c>
      <c r="BD11" s="52">
        <f t="shared" si="1"/>
        <v>17.711040000000015</v>
      </c>
      <c r="BE11" s="53">
        <f t="shared" si="2"/>
        <v>0</v>
      </c>
      <c r="BF11" s="50" t="s">
        <v>158</v>
      </c>
      <c r="BG11" s="80" t="s">
        <v>11</v>
      </c>
      <c r="BH11" s="96"/>
    </row>
    <row r="12" spans="1:64" s="2" customFormat="1" x14ac:dyDescent="0.3">
      <c r="A12" s="10" t="s">
        <v>159</v>
      </c>
      <c r="B12" s="4" t="s">
        <v>479</v>
      </c>
      <c r="C12" s="19">
        <v>-952.35970999999972</v>
      </c>
      <c r="D12" s="33">
        <v>0</v>
      </c>
      <c r="E12" s="64"/>
      <c r="F12" s="2">
        <v>0</v>
      </c>
      <c r="G12" s="64"/>
      <c r="H12" s="32">
        <f>'24-25'!E13</f>
        <v>0</v>
      </c>
      <c r="I12" s="64">
        <v>952.36</v>
      </c>
      <c r="J12" s="32">
        <f>'24-25'!F13</f>
        <v>0</v>
      </c>
      <c r="K12" s="64"/>
      <c r="L12" s="32">
        <f>'24-25'!G13</f>
        <v>8.2100000000000009</v>
      </c>
      <c r="M12" s="64"/>
      <c r="N12" s="34">
        <v>24.630000000000003</v>
      </c>
      <c r="O12" s="64"/>
      <c r="P12" s="32">
        <f>'24-25'!I13</f>
        <v>0</v>
      </c>
      <c r="Q12" s="64"/>
      <c r="R12" s="32">
        <f>'24-25'!J13</f>
        <v>120.0693600000001</v>
      </c>
      <c r="S12" s="64"/>
      <c r="T12" s="32">
        <f>'24-25'!K13</f>
        <v>119.85</v>
      </c>
      <c r="U12" s="64"/>
      <c r="V12" s="32">
        <f>'24-25'!L13</f>
        <v>113.7078600000002</v>
      </c>
      <c r="W12" s="64">
        <v>272.76</v>
      </c>
      <c r="X12" s="32">
        <f>'24-25'!M13</f>
        <v>7.1788199999999751</v>
      </c>
      <c r="Y12" s="64"/>
      <c r="Z12" s="32">
        <f>'24-25'!N13</f>
        <v>0</v>
      </c>
      <c r="AA12" s="64"/>
      <c r="AB12" s="51">
        <f t="shared" si="3"/>
        <v>-120.88575000000014</v>
      </c>
      <c r="AC12" s="93">
        <f t="shared" si="4"/>
        <v>393.64604000000031</v>
      </c>
      <c r="AD12" s="93">
        <f t="shared" si="5"/>
        <v>1225.1199999999999</v>
      </c>
      <c r="AE12" s="33">
        <f>'24-25'!P13</f>
        <v>0.19667999999992275</v>
      </c>
      <c r="AF12" s="64"/>
      <c r="AG12" s="34">
        <f>'24-25'!Q13</f>
        <v>0</v>
      </c>
      <c r="AH12" s="64"/>
      <c r="AI12" s="34">
        <f>'24-25'!R13</f>
        <v>1.0817400000000832</v>
      </c>
      <c r="AJ12" s="64"/>
      <c r="AK12" s="32"/>
      <c r="AL12" s="64"/>
      <c r="AM12" s="32"/>
      <c r="AN12" s="64"/>
      <c r="AO12" s="34"/>
      <c r="AP12" s="64"/>
      <c r="AQ12" s="32"/>
      <c r="AR12" s="64"/>
      <c r="AS12" s="32"/>
      <c r="AT12" s="64"/>
      <c r="AU12" s="32"/>
      <c r="AV12" s="64"/>
      <c r="AW12" s="32"/>
      <c r="AX12" s="64"/>
      <c r="AY12" s="32"/>
      <c r="AZ12" s="64"/>
      <c r="BA12" s="32"/>
      <c r="BB12" s="64"/>
      <c r="BC12" s="51">
        <f t="shared" si="0"/>
        <v>-122.16417000000015</v>
      </c>
      <c r="BD12" s="52">
        <f t="shared" si="1"/>
        <v>1.2784200000000059</v>
      </c>
      <c r="BE12" s="53">
        <f t="shared" si="2"/>
        <v>0</v>
      </c>
      <c r="BF12" s="50" t="s">
        <v>159</v>
      </c>
      <c r="BG12" s="80" t="s">
        <v>479</v>
      </c>
      <c r="BH12" s="96"/>
    </row>
    <row r="13" spans="1:64" s="2" customFormat="1" x14ac:dyDescent="0.3">
      <c r="A13" s="10" t="s">
        <v>12</v>
      </c>
      <c r="B13" s="4" t="s">
        <v>13</v>
      </c>
      <c r="C13" s="19">
        <v>-2910.2372599999944</v>
      </c>
      <c r="D13" s="33">
        <v>0</v>
      </c>
      <c r="E13" s="64">
        <v>2000</v>
      </c>
      <c r="F13" s="2">
        <v>0</v>
      </c>
      <c r="G13" s="64"/>
      <c r="H13" s="32">
        <f>'24-25'!E14</f>
        <v>0</v>
      </c>
      <c r="I13" s="64">
        <v>900</v>
      </c>
      <c r="J13" s="32">
        <f>'24-25'!F14</f>
        <v>0</v>
      </c>
      <c r="K13" s="64"/>
      <c r="L13" s="32">
        <f>'24-25'!G14</f>
        <v>0</v>
      </c>
      <c r="M13" s="64"/>
      <c r="N13" s="34">
        <v>0</v>
      </c>
      <c r="O13" s="64"/>
      <c r="P13" s="32">
        <f>'24-25'!I14</f>
        <v>0</v>
      </c>
      <c r="Q13" s="64"/>
      <c r="R13" s="32">
        <f>'24-25'!J14</f>
        <v>0</v>
      </c>
      <c r="S13" s="64"/>
      <c r="T13" s="32">
        <f>'24-25'!K14</f>
        <v>0</v>
      </c>
      <c r="U13" s="64"/>
      <c r="V13" s="32">
        <f>'24-25'!L14</f>
        <v>0</v>
      </c>
      <c r="W13" s="64">
        <v>20</v>
      </c>
      <c r="X13" s="32">
        <v>0</v>
      </c>
      <c r="Y13" s="64"/>
      <c r="Z13" s="32">
        <f>'24-25'!N14</f>
        <v>0</v>
      </c>
      <c r="AA13" s="64"/>
      <c r="AB13" s="51">
        <f t="shared" si="3"/>
        <v>9.7627400000055786</v>
      </c>
      <c r="AC13" s="93">
        <f t="shared" si="4"/>
        <v>0</v>
      </c>
      <c r="AD13" s="93">
        <f t="shared" si="5"/>
        <v>2920</v>
      </c>
      <c r="AE13" s="33">
        <v>0</v>
      </c>
      <c r="AF13" s="64"/>
      <c r="AG13" s="34">
        <f>'24-25'!Q14</f>
        <v>210.03120000000001</v>
      </c>
      <c r="AH13" s="64"/>
      <c r="AI13" s="34">
        <f>'24-25'!R14</f>
        <v>976.46375999999896</v>
      </c>
      <c r="AJ13" s="64"/>
      <c r="AK13" s="32"/>
      <c r="AL13" s="64"/>
      <c r="AM13" s="32"/>
      <c r="AN13" s="64"/>
      <c r="AO13" s="34"/>
      <c r="AP13" s="64"/>
      <c r="AQ13" s="32"/>
      <c r="AR13" s="64"/>
      <c r="AS13" s="32"/>
      <c r="AT13" s="64"/>
      <c r="AU13" s="32"/>
      <c r="AV13" s="64"/>
      <c r="AW13" s="32"/>
      <c r="AX13" s="64"/>
      <c r="AY13" s="32"/>
      <c r="AZ13" s="64"/>
      <c r="BA13" s="32"/>
      <c r="BB13" s="64"/>
      <c r="BC13" s="51">
        <f t="shared" si="0"/>
        <v>-1176.7322199999935</v>
      </c>
      <c r="BD13" s="52">
        <f t="shared" si="1"/>
        <v>1186.4949599999991</v>
      </c>
      <c r="BE13" s="53">
        <f t="shared" si="2"/>
        <v>0</v>
      </c>
      <c r="BF13" s="10" t="s">
        <v>12</v>
      </c>
      <c r="BG13" s="4" t="s">
        <v>13</v>
      </c>
      <c r="BH13" s="95"/>
      <c r="BI13" s="2" t="s">
        <v>478</v>
      </c>
      <c r="BJ13" s="2" t="s">
        <v>478</v>
      </c>
    </row>
    <row r="14" spans="1:64" s="2" customFormat="1" x14ac:dyDescent="0.3">
      <c r="A14" s="10" t="s">
        <v>14</v>
      </c>
      <c r="B14" s="4" t="s">
        <v>15</v>
      </c>
      <c r="C14" s="19">
        <v>-4872.5233500000168</v>
      </c>
      <c r="D14" s="33">
        <v>7157.2900000000009</v>
      </c>
      <c r="E14" s="64">
        <v>12100</v>
      </c>
      <c r="F14" s="2">
        <v>5586.25</v>
      </c>
      <c r="G14" s="64">
        <v>5500</v>
      </c>
      <c r="H14" s="32">
        <f>'24-25'!E15</f>
        <v>4024.2700000000004</v>
      </c>
      <c r="I14" s="64">
        <v>4100</v>
      </c>
      <c r="J14" s="32">
        <f>'24-25'!F15</f>
        <v>2200.5700000000002</v>
      </c>
      <c r="K14" s="64">
        <v>2200</v>
      </c>
      <c r="L14" s="32">
        <f>'24-25'!G15</f>
        <v>2290.6000000000004</v>
      </c>
      <c r="M14" s="64"/>
      <c r="N14" s="34">
        <v>494.08000000000004</v>
      </c>
      <c r="O14" s="64">
        <v>2300</v>
      </c>
      <c r="P14" s="32">
        <f>'24-25'!I15</f>
        <v>601.78</v>
      </c>
      <c r="Q14" s="64">
        <v>450</v>
      </c>
      <c r="R14" s="32">
        <f>'24-25'!J15</f>
        <v>1019.5105800000019</v>
      </c>
      <c r="S14" s="64">
        <v>600</v>
      </c>
      <c r="T14" s="32">
        <f>'24-25'!K15</f>
        <v>957.71</v>
      </c>
      <c r="U14" s="64">
        <v>1000</v>
      </c>
      <c r="V14" s="32">
        <f>'24-25'!L15</f>
        <v>3430.7344599999951</v>
      </c>
      <c r="W14" s="64">
        <v>1000</v>
      </c>
      <c r="X14" s="32">
        <f>'24-25'!M15</f>
        <v>4673.9609800000044</v>
      </c>
      <c r="Y14" s="64">
        <v>3450</v>
      </c>
      <c r="Z14" s="32">
        <f>'24-25'!N15</f>
        <v>4410.6085399999984</v>
      </c>
      <c r="AA14" s="64">
        <v>4700</v>
      </c>
      <c r="AB14" s="51">
        <f t="shared" si="3"/>
        <v>-4319.8879100000186</v>
      </c>
      <c r="AC14" s="93">
        <f t="shared" si="4"/>
        <v>36847.364560000002</v>
      </c>
      <c r="AD14" s="93">
        <f t="shared" si="5"/>
        <v>37400</v>
      </c>
      <c r="AE14" s="33">
        <f>'24-25'!P15</f>
        <v>4940.4799800000037</v>
      </c>
      <c r="AF14" s="64">
        <v>4400</v>
      </c>
      <c r="AG14" s="34">
        <f>'24-25'!Q15</f>
        <v>4027.2282600000026</v>
      </c>
      <c r="AH14" s="64">
        <v>4900</v>
      </c>
      <c r="AI14" s="34">
        <f>'24-25'!R15</f>
        <v>182.7516</v>
      </c>
      <c r="AJ14" s="64">
        <v>4000</v>
      </c>
      <c r="AK14" s="32"/>
      <c r="AL14" s="64"/>
      <c r="AM14" s="32"/>
      <c r="AN14" s="64"/>
      <c r="AO14" s="34"/>
      <c r="AP14" s="64"/>
      <c r="AQ14" s="32"/>
      <c r="AR14" s="64"/>
      <c r="AS14" s="32"/>
      <c r="AT14" s="64"/>
      <c r="AU14" s="32"/>
      <c r="AV14" s="64"/>
      <c r="AW14" s="32"/>
      <c r="AX14" s="64"/>
      <c r="AY14" s="32"/>
      <c r="AZ14" s="64"/>
      <c r="BA14" s="32"/>
      <c r="BB14" s="64"/>
      <c r="BC14" s="51">
        <f t="shared" si="0"/>
        <v>-170.34775000002537</v>
      </c>
      <c r="BD14" s="52">
        <f t="shared" si="1"/>
        <v>9150.4598400000068</v>
      </c>
      <c r="BE14" s="53">
        <f t="shared" si="2"/>
        <v>13300</v>
      </c>
      <c r="BF14" s="10" t="s">
        <v>14</v>
      </c>
      <c r="BG14" s="4" t="s">
        <v>15</v>
      </c>
      <c r="BH14" s="95"/>
    </row>
    <row r="15" spans="1:64" s="2" customFormat="1" ht="14.4" hidden="1" customHeight="1" x14ac:dyDescent="0.3">
      <c r="A15" s="10" t="s">
        <v>160</v>
      </c>
      <c r="B15" s="4" t="s">
        <v>16</v>
      </c>
      <c r="C15" s="19">
        <v>686.78810999999826</v>
      </c>
      <c r="D15" s="33">
        <v>0</v>
      </c>
      <c r="E15" s="64"/>
      <c r="F15" s="2">
        <v>0</v>
      </c>
      <c r="G15" s="64"/>
      <c r="H15" s="32">
        <f>'24-25'!E16</f>
        <v>0</v>
      </c>
      <c r="I15" s="64"/>
      <c r="J15" s="32">
        <f>'24-25'!F16</f>
        <v>0</v>
      </c>
      <c r="K15" s="64"/>
      <c r="L15" s="32">
        <f>'24-25'!G16</f>
        <v>0</v>
      </c>
      <c r="M15" s="64"/>
      <c r="N15" s="34">
        <v>8.2100000000000009</v>
      </c>
      <c r="O15" s="64"/>
      <c r="P15" s="32">
        <f>'24-25'!I16</f>
        <v>26.82</v>
      </c>
      <c r="Q15" s="64"/>
      <c r="R15" s="32">
        <f>'24-25'!J16</f>
        <v>3.1789000000000027</v>
      </c>
      <c r="S15" s="64"/>
      <c r="T15" s="32">
        <f>'24-25'!K16</f>
        <v>18.510000000000002</v>
      </c>
      <c r="U15" s="64"/>
      <c r="V15" s="32">
        <f>'24-25'!L16</f>
        <v>186.83820000000003</v>
      </c>
      <c r="W15" s="64"/>
      <c r="X15" s="32">
        <f>'24-25'!M16</f>
        <v>329.54819999999995</v>
      </c>
      <c r="Y15" s="64"/>
      <c r="Z15" s="32">
        <f>'24-25'!N16</f>
        <v>0</v>
      </c>
      <c r="AA15" s="64"/>
      <c r="AB15" s="51">
        <f t="shared" si="3"/>
        <v>113.68280999999831</v>
      </c>
      <c r="AC15" s="93">
        <f t="shared" si="4"/>
        <v>573.10529999999994</v>
      </c>
      <c r="AD15" s="93">
        <f t="shared" si="5"/>
        <v>0</v>
      </c>
      <c r="AE15" s="33">
        <f>'24-25'!P16</f>
        <v>0</v>
      </c>
      <c r="AF15" s="64"/>
      <c r="AG15" s="34">
        <f>'24-25'!Q16</f>
        <v>0</v>
      </c>
      <c r="AH15" s="64"/>
      <c r="AI15" s="34">
        <f>'24-25'!R16</f>
        <v>0</v>
      </c>
      <c r="AJ15" s="64"/>
      <c r="AK15" s="32"/>
      <c r="AL15" s="64"/>
      <c r="AM15" s="32"/>
      <c r="AN15" s="64"/>
      <c r="AO15" s="34"/>
      <c r="AP15" s="64"/>
      <c r="AQ15" s="32"/>
      <c r="AR15" s="64"/>
      <c r="AS15" s="32"/>
      <c r="AT15" s="64"/>
      <c r="AU15" s="32"/>
      <c r="AV15" s="64"/>
      <c r="AW15" s="32"/>
      <c r="AX15" s="64"/>
      <c r="AY15" s="32"/>
      <c r="AZ15" s="64"/>
      <c r="BA15" s="32"/>
      <c r="BB15" s="64"/>
      <c r="BC15" s="51">
        <f t="shared" si="0"/>
        <v>113.68280999999831</v>
      </c>
      <c r="BD15" s="52">
        <f t="shared" si="1"/>
        <v>0</v>
      </c>
      <c r="BE15" s="53">
        <f t="shared" si="2"/>
        <v>0</v>
      </c>
      <c r="BF15" s="10" t="s">
        <v>160</v>
      </c>
      <c r="BG15" s="4" t="s">
        <v>16</v>
      </c>
      <c r="BH15" s="95"/>
    </row>
    <row r="16" spans="1:64" s="2" customFormat="1" hidden="1" x14ac:dyDescent="0.3">
      <c r="A16" s="10" t="s">
        <v>161</v>
      </c>
      <c r="B16" s="4" t="s">
        <v>17</v>
      </c>
      <c r="C16" s="19">
        <v>3.2200000014199759E-3</v>
      </c>
      <c r="D16" s="33">
        <v>0</v>
      </c>
      <c r="E16" s="64"/>
      <c r="F16" s="2">
        <v>0</v>
      </c>
      <c r="G16" s="64"/>
      <c r="H16" s="32">
        <f>'24-25'!E17</f>
        <v>0</v>
      </c>
      <c r="I16" s="64"/>
      <c r="J16" s="32">
        <f>'24-25'!F17</f>
        <v>0</v>
      </c>
      <c r="K16" s="64"/>
      <c r="L16" s="32">
        <f>'24-25'!G17</f>
        <v>2117.46</v>
      </c>
      <c r="M16" s="64"/>
      <c r="N16" s="34">
        <v>1031.8500000000001</v>
      </c>
      <c r="O16" s="64">
        <v>3149.31</v>
      </c>
      <c r="P16" s="32">
        <f>'24-25'!I17</f>
        <v>981.26</v>
      </c>
      <c r="Q16" s="64">
        <v>981.26</v>
      </c>
      <c r="R16" s="32">
        <f>'24-25'!J17</f>
        <v>402.35979999999972</v>
      </c>
      <c r="S16" s="64"/>
      <c r="T16" s="32">
        <f>'24-25'!K17</f>
        <v>459.47</v>
      </c>
      <c r="U16" s="64">
        <v>403</v>
      </c>
      <c r="V16" s="32">
        <f>'24-25'!L17</f>
        <v>1324.1454200000003</v>
      </c>
      <c r="W16" s="64">
        <v>458.83</v>
      </c>
      <c r="X16" s="32">
        <f>'24-25'!M17</f>
        <v>0</v>
      </c>
      <c r="Y16" s="64">
        <v>1324.15</v>
      </c>
      <c r="Z16" s="32">
        <f>'24-25'!N17</f>
        <v>0</v>
      </c>
      <c r="AA16" s="64"/>
      <c r="AB16" s="51">
        <f t="shared" ref="AB16:AB79" si="6">C16-(AC16-AD16)</f>
        <v>8.0000000007203198E-3</v>
      </c>
      <c r="AC16" s="93">
        <f t="shared" ref="AC16:AC79" si="7">D16+F16+H16+J16+L16+N16+P16+R16+T16+V16+X16+Z16</f>
        <v>6316.54522</v>
      </c>
      <c r="AD16" s="93">
        <f t="shared" ref="AD16:AD79" si="8">E16+G16+I16+K16+M16+O16+Q16+S16+U16+W16+Y16+AA16</f>
        <v>6316.5499999999993</v>
      </c>
      <c r="AE16" s="33">
        <f>'24-25'!P17</f>
        <v>0</v>
      </c>
      <c r="AF16" s="64"/>
      <c r="AG16" s="34">
        <f>'24-25'!Q17</f>
        <v>0</v>
      </c>
      <c r="AH16" s="64"/>
      <c r="AI16" s="34">
        <f>'24-25'!R17</f>
        <v>0</v>
      </c>
      <c r="AJ16" s="64"/>
      <c r="AK16" s="32"/>
      <c r="AL16" s="64"/>
      <c r="AM16" s="32"/>
      <c r="AN16" s="64"/>
      <c r="AO16" s="34"/>
      <c r="AP16" s="64"/>
      <c r="AQ16" s="32"/>
      <c r="AR16" s="64"/>
      <c r="AS16" s="32"/>
      <c r="AT16" s="64"/>
      <c r="AU16" s="32"/>
      <c r="AV16" s="64"/>
      <c r="AW16" s="32"/>
      <c r="AX16" s="64"/>
      <c r="AY16" s="32"/>
      <c r="AZ16" s="64"/>
      <c r="BA16" s="32"/>
      <c r="BB16" s="64"/>
      <c r="BC16" s="51">
        <f t="shared" si="0"/>
        <v>8.0000000007203198E-3</v>
      </c>
      <c r="BD16" s="52">
        <f t="shared" si="1"/>
        <v>0</v>
      </c>
      <c r="BE16" s="53">
        <f t="shared" si="2"/>
        <v>0</v>
      </c>
      <c r="BF16" s="10" t="s">
        <v>161</v>
      </c>
      <c r="BG16" s="4" t="s">
        <v>17</v>
      </c>
      <c r="BH16" s="95"/>
    </row>
    <row r="17" spans="1:62" s="2" customFormat="1" ht="14.4" hidden="1" customHeight="1" x14ac:dyDescent="0.3">
      <c r="A17" s="10" t="s">
        <v>162</v>
      </c>
      <c r="B17" s="5" t="s">
        <v>18</v>
      </c>
      <c r="C17" s="19">
        <v>3.384050000000002</v>
      </c>
      <c r="D17" s="33">
        <v>0</v>
      </c>
      <c r="E17" s="64"/>
      <c r="F17" s="2">
        <v>0</v>
      </c>
      <c r="G17" s="64"/>
      <c r="H17" s="32">
        <f>'24-25'!E18</f>
        <v>0</v>
      </c>
      <c r="I17" s="64"/>
      <c r="J17" s="32">
        <f>'24-25'!F18</f>
        <v>0</v>
      </c>
      <c r="K17" s="64"/>
      <c r="L17" s="32">
        <f>'24-25'!G18</f>
        <v>0</v>
      </c>
      <c r="M17" s="64"/>
      <c r="N17" s="34">
        <v>0</v>
      </c>
      <c r="O17" s="64"/>
      <c r="P17" s="32">
        <f>'24-25'!I18</f>
        <v>0</v>
      </c>
      <c r="Q17" s="64"/>
      <c r="R17" s="32">
        <f>'24-25'!J18</f>
        <v>0</v>
      </c>
      <c r="S17" s="64"/>
      <c r="T17" s="32">
        <f>'24-25'!K18</f>
        <v>0</v>
      </c>
      <c r="U17" s="64"/>
      <c r="V17" s="32">
        <f>'24-25'!L18</f>
        <v>0</v>
      </c>
      <c r="W17" s="64"/>
      <c r="X17" s="32">
        <v>0</v>
      </c>
      <c r="Y17" s="64"/>
      <c r="Z17" s="32">
        <f>'24-25'!N18</f>
        <v>0</v>
      </c>
      <c r="AA17" s="64"/>
      <c r="AB17" s="51">
        <f t="shared" si="6"/>
        <v>3.384050000000002</v>
      </c>
      <c r="AC17" s="93">
        <f t="shared" si="7"/>
        <v>0</v>
      </c>
      <c r="AD17" s="93">
        <f t="shared" si="8"/>
        <v>0</v>
      </c>
      <c r="AE17" s="33">
        <v>0</v>
      </c>
      <c r="AF17" s="64"/>
      <c r="AG17" s="34">
        <f>'24-25'!Q18</f>
        <v>0</v>
      </c>
      <c r="AH17" s="64"/>
      <c r="AI17" s="34">
        <f>'24-25'!R18</f>
        <v>0</v>
      </c>
      <c r="AJ17" s="64"/>
      <c r="AK17" s="32"/>
      <c r="AL17" s="64"/>
      <c r="AM17" s="32"/>
      <c r="AN17" s="64"/>
      <c r="AO17" s="34"/>
      <c r="AP17" s="64"/>
      <c r="AQ17" s="32"/>
      <c r="AR17" s="64"/>
      <c r="AS17" s="32"/>
      <c r="AT17" s="64"/>
      <c r="AU17" s="32"/>
      <c r="AV17" s="64"/>
      <c r="AW17" s="32"/>
      <c r="AX17" s="64"/>
      <c r="AY17" s="32"/>
      <c r="AZ17" s="64"/>
      <c r="BA17" s="32"/>
      <c r="BB17" s="64"/>
      <c r="BC17" s="51">
        <f t="shared" si="0"/>
        <v>3.384050000000002</v>
      </c>
      <c r="BD17" s="52">
        <f t="shared" si="1"/>
        <v>0</v>
      </c>
      <c r="BE17" s="53">
        <f t="shared" si="2"/>
        <v>0</v>
      </c>
      <c r="BF17" s="10" t="s">
        <v>162</v>
      </c>
      <c r="BG17" s="5" t="s">
        <v>18</v>
      </c>
      <c r="BH17" s="97"/>
    </row>
    <row r="18" spans="1:62" s="2" customFormat="1" hidden="1" x14ac:dyDescent="0.3">
      <c r="A18" s="10" t="s">
        <v>19</v>
      </c>
      <c r="B18" s="4" t="s">
        <v>20</v>
      </c>
      <c r="C18" s="19">
        <v>1.6199999999998909</v>
      </c>
      <c r="D18" s="33">
        <v>0</v>
      </c>
      <c r="E18" s="64"/>
      <c r="F18" s="2">
        <v>0</v>
      </c>
      <c r="G18" s="64"/>
      <c r="H18" s="32">
        <f>'24-25'!E19</f>
        <v>0</v>
      </c>
      <c r="I18" s="64"/>
      <c r="J18" s="32">
        <f>'24-25'!F19</f>
        <v>0</v>
      </c>
      <c r="K18" s="64"/>
      <c r="L18" s="32">
        <f>'24-25'!G19</f>
        <v>0</v>
      </c>
      <c r="M18" s="64"/>
      <c r="N18" s="34">
        <v>100.03</v>
      </c>
      <c r="O18" s="64"/>
      <c r="P18" s="32">
        <f>'24-25'!I19</f>
        <v>206.23999999999998</v>
      </c>
      <c r="Q18" s="64">
        <v>100.03</v>
      </c>
      <c r="R18" s="32">
        <f>'24-25'!J19</f>
        <v>300.00631999999985</v>
      </c>
      <c r="S18" s="64">
        <v>300.01</v>
      </c>
      <c r="T18" s="32">
        <f>'24-25'!K19</f>
        <v>119.66</v>
      </c>
      <c r="U18" s="64"/>
      <c r="V18" s="32">
        <f>'24-25'!L19</f>
        <v>0</v>
      </c>
      <c r="W18" s="64">
        <v>324.27999999999997</v>
      </c>
      <c r="X18" s="32">
        <v>0</v>
      </c>
      <c r="Y18" s="64"/>
      <c r="Z18" s="32">
        <f>'24-25'!N19</f>
        <v>0</v>
      </c>
      <c r="AA18" s="64"/>
      <c r="AB18" s="51">
        <f t="shared" si="6"/>
        <v>3.6800000000312139E-3</v>
      </c>
      <c r="AC18" s="93">
        <f t="shared" si="7"/>
        <v>725.9363199999998</v>
      </c>
      <c r="AD18" s="93">
        <f t="shared" si="8"/>
        <v>724.31999999999994</v>
      </c>
      <c r="AE18" s="33">
        <f>'24-25'!P19</f>
        <v>0</v>
      </c>
      <c r="AF18" s="64"/>
      <c r="AG18" s="34">
        <f>'24-25'!Q19</f>
        <v>0</v>
      </c>
      <c r="AH18" s="64"/>
      <c r="AI18" s="34">
        <f>'24-25'!R19</f>
        <v>0</v>
      </c>
      <c r="AJ18" s="64"/>
      <c r="AK18" s="32"/>
      <c r="AL18" s="64"/>
      <c r="AM18" s="32"/>
      <c r="AN18" s="64"/>
      <c r="AO18" s="34"/>
      <c r="AP18" s="64"/>
      <c r="AQ18" s="32"/>
      <c r="AR18" s="64"/>
      <c r="AS18" s="32"/>
      <c r="AT18" s="64"/>
      <c r="AU18" s="32"/>
      <c r="AV18" s="64"/>
      <c r="AW18" s="32"/>
      <c r="AX18" s="64"/>
      <c r="AY18" s="32"/>
      <c r="AZ18" s="64"/>
      <c r="BA18" s="32"/>
      <c r="BB18" s="64"/>
      <c r="BC18" s="51">
        <f t="shared" si="0"/>
        <v>3.6800000000312139E-3</v>
      </c>
      <c r="BD18" s="52">
        <f t="shared" si="1"/>
        <v>0</v>
      </c>
      <c r="BE18" s="53">
        <f t="shared" si="2"/>
        <v>0</v>
      </c>
      <c r="BF18" s="10" t="s">
        <v>19</v>
      </c>
      <c r="BG18" s="80" t="s">
        <v>20</v>
      </c>
      <c r="BH18" s="96"/>
    </row>
    <row r="19" spans="1:62" s="2" customFormat="1" ht="14.4" hidden="1" customHeight="1" x14ac:dyDescent="0.3">
      <c r="A19" s="10" t="s">
        <v>163</v>
      </c>
      <c r="B19" s="4" t="s">
        <v>21</v>
      </c>
      <c r="C19" s="19">
        <v>1866.3339399999995</v>
      </c>
      <c r="D19" s="33">
        <v>32.840000000000003</v>
      </c>
      <c r="E19" s="64"/>
      <c r="F19" s="2">
        <v>32.840000000000003</v>
      </c>
      <c r="G19" s="64">
        <v>2000</v>
      </c>
      <c r="H19" s="32">
        <f>'24-25'!E20</f>
        <v>0</v>
      </c>
      <c r="I19" s="64"/>
      <c r="J19" s="32">
        <f>'24-25'!F20</f>
        <v>57.470000000000006</v>
      </c>
      <c r="K19" s="64"/>
      <c r="L19" s="32">
        <f>'24-25'!G20</f>
        <v>32.840000000000003</v>
      </c>
      <c r="M19" s="64"/>
      <c r="N19" s="34">
        <v>49.260000000000005</v>
      </c>
      <c r="O19" s="64"/>
      <c r="P19" s="32">
        <f>'24-25'!I20</f>
        <v>8.94</v>
      </c>
      <c r="Q19" s="64"/>
      <c r="R19" s="32">
        <f>'24-25'!J20</f>
        <v>26.580879999999773</v>
      </c>
      <c r="S19" s="64"/>
      <c r="T19" s="32">
        <f>'24-25'!K20</f>
        <v>45.66</v>
      </c>
      <c r="U19" s="64"/>
      <c r="V19" s="32">
        <f>'24-25'!L20</f>
        <v>87.929760000000144</v>
      </c>
      <c r="W19" s="64"/>
      <c r="X19" s="32">
        <f>'24-25'!M20</f>
        <v>59.111280000000207</v>
      </c>
      <c r="Y19" s="64"/>
      <c r="Z19" s="32">
        <f>'24-25'!N20</f>
        <v>27.141839999999501</v>
      </c>
      <c r="AA19" s="64"/>
      <c r="AB19" s="51">
        <f t="shared" si="6"/>
        <v>3405.7201799999998</v>
      </c>
      <c r="AC19" s="93">
        <f t="shared" si="7"/>
        <v>460.61375999999962</v>
      </c>
      <c r="AD19" s="93">
        <f t="shared" si="8"/>
        <v>2000</v>
      </c>
      <c r="AE19" s="33">
        <f>'24-25'!P20</f>
        <v>0</v>
      </c>
      <c r="AF19" s="64"/>
      <c r="AG19" s="34">
        <f>'24-25'!Q20</f>
        <v>0</v>
      </c>
      <c r="AH19" s="64"/>
      <c r="AI19" s="34">
        <f>'24-25'!R20</f>
        <v>3.2631000000000809</v>
      </c>
      <c r="AJ19" s="64"/>
      <c r="AK19" s="32"/>
      <c r="AL19" s="64"/>
      <c r="AM19" s="32"/>
      <c r="AN19" s="64"/>
      <c r="AO19" s="34"/>
      <c r="AP19" s="64"/>
      <c r="AQ19" s="32"/>
      <c r="AR19" s="64"/>
      <c r="AS19" s="32"/>
      <c r="AT19" s="64"/>
      <c r="AU19" s="32"/>
      <c r="AV19" s="64"/>
      <c r="AW19" s="32"/>
      <c r="AX19" s="64"/>
      <c r="AY19" s="32"/>
      <c r="AZ19" s="64"/>
      <c r="BA19" s="32"/>
      <c r="BB19" s="64"/>
      <c r="BC19" s="51">
        <f t="shared" si="0"/>
        <v>3402.4570799999997</v>
      </c>
      <c r="BD19" s="52">
        <f t="shared" si="1"/>
        <v>3.2631000000000809</v>
      </c>
      <c r="BE19" s="53">
        <f t="shared" si="2"/>
        <v>0</v>
      </c>
      <c r="BF19" s="10" t="s">
        <v>163</v>
      </c>
      <c r="BG19" s="4" t="s">
        <v>21</v>
      </c>
      <c r="BH19" s="95"/>
    </row>
    <row r="20" spans="1:62" s="2" customFormat="1" ht="14.4" customHeight="1" x14ac:dyDescent="0.3">
      <c r="A20" s="10" t="s">
        <v>164</v>
      </c>
      <c r="B20" s="4" t="s">
        <v>18</v>
      </c>
      <c r="C20" s="19">
        <v>1713.2034099999989</v>
      </c>
      <c r="D20" s="33">
        <v>58.980000000000004</v>
      </c>
      <c r="E20" s="64"/>
      <c r="F20" s="2">
        <v>67.190000000000012</v>
      </c>
      <c r="G20" s="64"/>
      <c r="H20" s="32">
        <f>'24-25'!E21</f>
        <v>50.77</v>
      </c>
      <c r="I20" s="64"/>
      <c r="J20" s="32">
        <f>'24-25'!F21</f>
        <v>67.190000000000012</v>
      </c>
      <c r="K20" s="64"/>
      <c r="L20" s="32">
        <f>'24-25'!G21</f>
        <v>67.190000000000012</v>
      </c>
      <c r="M20" s="64"/>
      <c r="N20" s="34">
        <v>67.190000000000012</v>
      </c>
      <c r="O20" s="64"/>
      <c r="P20" s="32">
        <f>'24-25'!I21</f>
        <v>91.56</v>
      </c>
      <c r="Q20" s="64"/>
      <c r="R20" s="32">
        <f>'24-25'!J21</f>
        <v>94.263559999999586</v>
      </c>
      <c r="S20" s="64"/>
      <c r="T20" s="32">
        <f>'24-25'!K21</f>
        <v>87.5</v>
      </c>
      <c r="U20" s="64"/>
      <c r="V20" s="32">
        <f>'24-25'!L21</f>
        <v>729.97702000000095</v>
      </c>
      <c r="W20" s="64"/>
      <c r="X20" s="32">
        <f>'24-25'!M21</f>
        <v>208.72177999999909</v>
      </c>
      <c r="Y20" s="64"/>
      <c r="Z20" s="32">
        <f>'24-25'!N21</f>
        <v>65.250779999999978</v>
      </c>
      <c r="AA20" s="64"/>
      <c r="AB20" s="51">
        <f t="shared" si="6"/>
        <v>57.420269999999164</v>
      </c>
      <c r="AC20" s="93">
        <f t="shared" si="7"/>
        <v>1655.7831399999998</v>
      </c>
      <c r="AD20" s="93">
        <f t="shared" si="8"/>
        <v>0</v>
      </c>
      <c r="AE20" s="33">
        <f>'24-25'!P21</f>
        <v>66.41486000000063</v>
      </c>
      <c r="AF20" s="64"/>
      <c r="AG20" s="34">
        <f>'24-25'!Q21</f>
        <v>60.723679999998595</v>
      </c>
      <c r="AH20" s="64"/>
      <c r="AI20" s="34">
        <f>'24-25'!R21</f>
        <v>60.754860000001706</v>
      </c>
      <c r="AJ20" s="64"/>
      <c r="AK20" s="32"/>
      <c r="AL20" s="64"/>
      <c r="AM20" s="32"/>
      <c r="AN20" s="64"/>
      <c r="AO20" s="34"/>
      <c r="AP20" s="64"/>
      <c r="AQ20" s="32"/>
      <c r="AR20" s="64"/>
      <c r="AS20" s="32"/>
      <c r="AT20" s="64"/>
      <c r="AU20" s="32"/>
      <c r="AV20" s="64"/>
      <c r="AW20" s="32"/>
      <c r="AX20" s="64"/>
      <c r="AY20" s="32"/>
      <c r="AZ20" s="64"/>
      <c r="BA20" s="32"/>
      <c r="BB20" s="64"/>
      <c r="BC20" s="51">
        <f t="shared" si="0"/>
        <v>-130.47313000000176</v>
      </c>
      <c r="BD20" s="52">
        <f t="shared" si="1"/>
        <v>187.89340000000092</v>
      </c>
      <c r="BE20" s="53">
        <f t="shared" si="2"/>
        <v>0</v>
      </c>
      <c r="BF20" s="10" t="s">
        <v>164</v>
      </c>
      <c r="BG20" s="4" t="s">
        <v>18</v>
      </c>
      <c r="BH20" s="95"/>
    </row>
    <row r="21" spans="1:62" s="2" customFormat="1" ht="14.4" hidden="1" customHeight="1" x14ac:dyDescent="0.3">
      <c r="A21" s="10" t="s">
        <v>165</v>
      </c>
      <c r="B21" s="4" t="s">
        <v>22</v>
      </c>
      <c r="C21" s="19">
        <v>524.75524999999993</v>
      </c>
      <c r="D21" s="33">
        <v>0</v>
      </c>
      <c r="E21" s="64"/>
      <c r="F21" s="2">
        <v>0</v>
      </c>
      <c r="G21" s="64"/>
      <c r="H21" s="32">
        <f>'24-25'!E22</f>
        <v>0</v>
      </c>
      <c r="I21" s="64"/>
      <c r="J21" s="32">
        <f>'24-25'!F22</f>
        <v>0</v>
      </c>
      <c r="K21" s="64"/>
      <c r="L21" s="32">
        <f>'24-25'!G22</f>
        <v>0</v>
      </c>
      <c r="M21" s="64"/>
      <c r="N21" s="34">
        <v>0</v>
      </c>
      <c r="O21" s="64"/>
      <c r="P21" s="32">
        <f>'24-25'!I22</f>
        <v>0</v>
      </c>
      <c r="Q21" s="64"/>
      <c r="R21" s="32">
        <f>'24-25'!J22</f>
        <v>9.2715599999999174</v>
      </c>
      <c r="S21" s="64"/>
      <c r="T21" s="32">
        <f>'24-25'!K22</f>
        <v>0.1</v>
      </c>
      <c r="U21" s="64"/>
      <c r="V21" s="32">
        <f>'24-25'!L22</f>
        <v>0</v>
      </c>
      <c r="W21" s="64"/>
      <c r="X21" s="32">
        <f>'24-25'!M22</f>
        <v>0</v>
      </c>
      <c r="Y21" s="64"/>
      <c r="Z21" s="32">
        <f>'24-25'!N22</f>
        <v>0</v>
      </c>
      <c r="AA21" s="64"/>
      <c r="AB21" s="51">
        <f t="shared" si="6"/>
        <v>515.38369</v>
      </c>
      <c r="AC21" s="93">
        <f t="shared" si="7"/>
        <v>9.3715599999999171</v>
      </c>
      <c r="AD21" s="93">
        <f t="shared" si="8"/>
        <v>0</v>
      </c>
      <c r="AE21" s="33">
        <f>'24-25'!P22</f>
        <v>0</v>
      </c>
      <c r="AF21" s="64"/>
      <c r="AG21" s="34">
        <f>'24-25'!Q22</f>
        <v>8.9400000000426864E-3</v>
      </c>
      <c r="AH21" s="64"/>
      <c r="AI21" s="34">
        <f>'24-25'!R22</f>
        <v>9.3100000000190433E-2</v>
      </c>
      <c r="AJ21" s="64"/>
      <c r="AK21" s="32"/>
      <c r="AL21" s="64"/>
      <c r="AM21" s="32"/>
      <c r="AN21" s="64"/>
      <c r="AO21" s="34"/>
      <c r="AP21" s="64"/>
      <c r="AQ21" s="32"/>
      <c r="AR21" s="64"/>
      <c r="AS21" s="32"/>
      <c r="AT21" s="64"/>
      <c r="AU21" s="32"/>
      <c r="AV21" s="64"/>
      <c r="AW21" s="32"/>
      <c r="AX21" s="64"/>
      <c r="AY21" s="32"/>
      <c r="AZ21" s="64"/>
      <c r="BA21" s="32"/>
      <c r="BB21" s="64"/>
      <c r="BC21" s="51">
        <f t="shared" si="0"/>
        <v>515.28164999999979</v>
      </c>
      <c r="BD21" s="52">
        <f t="shared" si="1"/>
        <v>0.10204000000023312</v>
      </c>
      <c r="BE21" s="53">
        <f t="shared" si="2"/>
        <v>0</v>
      </c>
      <c r="BF21" s="10" t="s">
        <v>165</v>
      </c>
      <c r="BG21" s="4" t="s">
        <v>22</v>
      </c>
      <c r="BH21" s="95"/>
    </row>
    <row r="22" spans="1:62" s="2" customFormat="1" x14ac:dyDescent="0.3">
      <c r="A22" s="10" t="s">
        <v>166</v>
      </c>
      <c r="B22" s="4" t="s">
        <v>23</v>
      </c>
      <c r="C22" s="19">
        <v>-2963.7129100000011</v>
      </c>
      <c r="D22" s="33">
        <v>3347.6400000000003</v>
      </c>
      <c r="E22" s="64">
        <v>6348</v>
      </c>
      <c r="F22" s="2">
        <v>3319.7700000000004</v>
      </c>
      <c r="G22" s="64"/>
      <c r="H22" s="32">
        <f>'24-25'!E23</f>
        <v>2422.9600000000005</v>
      </c>
      <c r="I22" s="64">
        <v>3400</v>
      </c>
      <c r="J22" s="32">
        <f>'24-25'!F23</f>
        <v>2887.9100000000003</v>
      </c>
      <c r="K22" s="64">
        <v>2425</v>
      </c>
      <c r="L22" s="32">
        <f>'24-25'!G23</f>
        <v>2636.86</v>
      </c>
      <c r="M22" s="64">
        <v>2768.99</v>
      </c>
      <c r="N22" s="34">
        <v>2768</v>
      </c>
      <c r="O22" s="64">
        <v>2636.86</v>
      </c>
      <c r="P22" s="32">
        <f>'24-25'!I23</f>
        <v>2745.56</v>
      </c>
      <c r="Q22" s="64">
        <v>1238</v>
      </c>
      <c r="R22" s="32">
        <f>'24-25'!J23</f>
        <v>2952.4459000000084</v>
      </c>
      <c r="S22" s="64">
        <v>1348</v>
      </c>
      <c r="T22" s="32">
        <f>'24-25'!K23</f>
        <v>2666.51</v>
      </c>
      <c r="U22" s="64"/>
      <c r="V22" s="32">
        <f>'24-25'!L23</f>
        <v>3452.1559400000165</v>
      </c>
      <c r="W22" s="64">
        <v>4655</v>
      </c>
      <c r="X22" s="32">
        <f>'24-25'!M23</f>
        <v>3357.3357400000009</v>
      </c>
      <c r="Y22" s="64">
        <v>2622.21</v>
      </c>
      <c r="Z22" s="32">
        <f>'24-25'!N23</f>
        <v>575.212659999989</v>
      </c>
      <c r="AA22" s="64">
        <v>2544.64</v>
      </c>
      <c r="AB22" s="51">
        <f t="shared" si="6"/>
        <v>-6109.3731500000204</v>
      </c>
      <c r="AC22" s="93">
        <f t="shared" si="7"/>
        <v>33132.360240000016</v>
      </c>
      <c r="AD22" s="93">
        <f t="shared" si="8"/>
        <v>29986.699999999997</v>
      </c>
      <c r="AE22" s="33">
        <f>'24-25'!P23</f>
        <v>0</v>
      </c>
      <c r="AF22" s="64">
        <v>1975.68</v>
      </c>
      <c r="AG22" s="34">
        <f>'24-25'!Q23</f>
        <v>0</v>
      </c>
      <c r="AH22" s="64"/>
      <c r="AI22" s="34">
        <f>'24-25'!R23</f>
        <v>0</v>
      </c>
      <c r="AJ22" s="64">
        <v>4133.6899999999996</v>
      </c>
      <c r="AK22" s="32"/>
      <c r="AL22" s="64"/>
      <c r="AM22" s="32"/>
      <c r="AN22" s="64"/>
      <c r="AO22" s="34"/>
      <c r="AP22" s="64"/>
      <c r="AQ22" s="32"/>
      <c r="AR22" s="64"/>
      <c r="AS22" s="32"/>
      <c r="AT22" s="64"/>
      <c r="AU22" s="32"/>
      <c r="AV22" s="64"/>
      <c r="AW22" s="32"/>
      <c r="AX22" s="64"/>
      <c r="AY22" s="32"/>
      <c r="AZ22" s="64"/>
      <c r="BA22" s="32"/>
      <c r="BB22" s="64"/>
      <c r="BC22" s="51">
        <f t="shared" si="0"/>
        <v>-3.150000020468724E-3</v>
      </c>
      <c r="BD22" s="52">
        <f t="shared" si="1"/>
        <v>0</v>
      </c>
      <c r="BE22" s="53">
        <f t="shared" si="2"/>
        <v>6109.37</v>
      </c>
      <c r="BF22" s="10" t="s">
        <v>166</v>
      </c>
      <c r="BG22" s="80" t="s">
        <v>23</v>
      </c>
      <c r="BH22" s="96"/>
    </row>
    <row r="23" spans="1:62" s="2" customFormat="1" hidden="1" x14ac:dyDescent="0.3">
      <c r="A23" s="10" t="s">
        <v>167</v>
      </c>
      <c r="B23" s="4" t="s">
        <v>24</v>
      </c>
      <c r="C23" s="19">
        <v>280.96284000000014</v>
      </c>
      <c r="D23" s="33">
        <v>0</v>
      </c>
      <c r="E23" s="64"/>
      <c r="F23" s="2">
        <v>0</v>
      </c>
      <c r="G23" s="64"/>
      <c r="H23" s="32">
        <f>'24-25'!E24</f>
        <v>0</v>
      </c>
      <c r="I23" s="64"/>
      <c r="J23" s="32">
        <f>'24-25'!F24</f>
        <v>8.2100000000000009</v>
      </c>
      <c r="K23" s="64"/>
      <c r="L23" s="32">
        <f>'24-25'!G24</f>
        <v>98.52000000000001</v>
      </c>
      <c r="M23" s="64"/>
      <c r="N23" s="34">
        <v>355.83000000000004</v>
      </c>
      <c r="O23" s="64"/>
      <c r="P23" s="32">
        <f>'24-25'!I24</f>
        <v>427.28</v>
      </c>
      <c r="Q23" s="64"/>
      <c r="R23" s="32">
        <f>'24-25'!J24</f>
        <v>373.44881999999967</v>
      </c>
      <c r="S23" s="64">
        <v>700</v>
      </c>
      <c r="T23" s="32">
        <f>'24-25'!K24</f>
        <v>265.14999999999998</v>
      </c>
      <c r="U23" s="64"/>
      <c r="V23" s="32">
        <f>'24-25'!L24</f>
        <v>264.18476000000084</v>
      </c>
      <c r="W23" s="64">
        <v>600</v>
      </c>
      <c r="X23" s="32">
        <f>'24-25'!M24</f>
        <v>27.497219999999846</v>
      </c>
      <c r="Y23" s="64"/>
      <c r="Z23" s="32">
        <f>'24-25'!N24</f>
        <v>0</v>
      </c>
      <c r="AA23" s="64"/>
      <c r="AB23" s="51">
        <f t="shared" si="6"/>
        <v>-239.15796000000023</v>
      </c>
      <c r="AC23" s="93">
        <f t="shared" si="7"/>
        <v>1820.1208000000004</v>
      </c>
      <c r="AD23" s="93">
        <f t="shared" si="8"/>
        <v>1300</v>
      </c>
      <c r="AE23" s="33">
        <f>'24-25'!P24</f>
        <v>0</v>
      </c>
      <c r="AF23" s="64"/>
      <c r="AG23" s="34">
        <f>'24-25'!Q24</f>
        <v>0</v>
      </c>
      <c r="AH23" s="64">
        <v>500</v>
      </c>
      <c r="AI23" s="34">
        <f>'24-25'!R24</f>
        <v>0</v>
      </c>
      <c r="AJ23" s="64"/>
      <c r="AK23" s="32"/>
      <c r="AL23" s="64"/>
      <c r="AM23" s="32"/>
      <c r="AN23" s="64"/>
      <c r="AO23" s="34"/>
      <c r="AP23" s="64"/>
      <c r="AQ23" s="32"/>
      <c r="AR23" s="64"/>
      <c r="AS23" s="32"/>
      <c r="AT23" s="64"/>
      <c r="AU23" s="32"/>
      <c r="AV23" s="64"/>
      <c r="AW23" s="32"/>
      <c r="AX23" s="64"/>
      <c r="AY23" s="32"/>
      <c r="AZ23" s="64"/>
      <c r="BA23" s="32"/>
      <c r="BB23" s="64"/>
      <c r="BC23" s="51">
        <f t="shared" si="0"/>
        <v>260.84203999999977</v>
      </c>
      <c r="BD23" s="52">
        <f t="shared" si="1"/>
        <v>0</v>
      </c>
      <c r="BE23" s="53">
        <f t="shared" si="2"/>
        <v>500</v>
      </c>
      <c r="BF23" s="50" t="s">
        <v>167</v>
      </c>
      <c r="BG23" s="80" t="s">
        <v>24</v>
      </c>
      <c r="BH23" s="96"/>
    </row>
    <row r="24" spans="1:62" s="2" customFormat="1" x14ac:dyDescent="0.3">
      <c r="A24" s="10" t="s">
        <v>168</v>
      </c>
      <c r="B24" s="4" t="s">
        <v>25</v>
      </c>
      <c r="C24" s="19">
        <v>-22.518959999996696</v>
      </c>
      <c r="D24" s="33">
        <v>0</v>
      </c>
      <c r="E24" s="64"/>
      <c r="F24" s="2">
        <v>0</v>
      </c>
      <c r="G24" s="64"/>
      <c r="H24" s="32">
        <f>'24-25'!E25</f>
        <v>0</v>
      </c>
      <c r="I24" s="64">
        <v>100</v>
      </c>
      <c r="J24" s="32">
        <f>'24-25'!F25</f>
        <v>320.19000000000005</v>
      </c>
      <c r="K24" s="64"/>
      <c r="L24" s="32">
        <f>'24-25'!G25</f>
        <v>426.92000000000007</v>
      </c>
      <c r="M24" s="64">
        <v>250</v>
      </c>
      <c r="N24" s="34">
        <v>1012.8200000000002</v>
      </c>
      <c r="O24" s="64"/>
      <c r="P24" s="32">
        <f>'24-25'!I25</f>
        <v>2482.9</v>
      </c>
      <c r="Q24" s="64">
        <v>5000</v>
      </c>
      <c r="R24" s="32">
        <f>'24-25'!J25</f>
        <v>2012.4885000000004</v>
      </c>
      <c r="S24" s="64"/>
      <c r="T24" s="32">
        <f>'24-25'!K25</f>
        <v>371.11</v>
      </c>
      <c r="U24" s="64">
        <v>1500</v>
      </c>
      <c r="V24" s="32">
        <f>'24-25'!L25</f>
        <v>112.86225999999893</v>
      </c>
      <c r="W24" s="64"/>
      <c r="X24" s="32">
        <f>'24-25'!M25</f>
        <v>91.21481999997944</v>
      </c>
      <c r="Y24" s="64"/>
      <c r="Z24" s="32">
        <f>'24-25'!N25</f>
        <v>0</v>
      </c>
      <c r="AA24" s="64"/>
      <c r="AB24" s="51">
        <f t="shared" si="6"/>
        <v>-3.024539999974877</v>
      </c>
      <c r="AC24" s="93">
        <f t="shared" si="7"/>
        <v>6830.5055799999782</v>
      </c>
      <c r="AD24" s="93">
        <f t="shared" si="8"/>
        <v>6850</v>
      </c>
      <c r="AE24" s="33">
        <f>'24-25'!P25</f>
        <v>0</v>
      </c>
      <c r="AF24" s="64"/>
      <c r="AG24" s="34">
        <f>'24-25'!Q25</f>
        <v>0</v>
      </c>
      <c r="AH24" s="64"/>
      <c r="AI24" s="34">
        <f>'24-25'!R25</f>
        <v>52.388400000005198</v>
      </c>
      <c r="AJ24" s="64"/>
      <c r="AK24" s="32"/>
      <c r="AL24" s="64"/>
      <c r="AM24" s="32"/>
      <c r="AN24" s="64"/>
      <c r="AO24" s="34"/>
      <c r="AP24" s="64"/>
      <c r="AQ24" s="32"/>
      <c r="AR24" s="64"/>
      <c r="AS24" s="32"/>
      <c r="AT24" s="64"/>
      <c r="AU24" s="32"/>
      <c r="AV24" s="64"/>
      <c r="AW24" s="32"/>
      <c r="AX24" s="64"/>
      <c r="AY24" s="32"/>
      <c r="AZ24" s="64"/>
      <c r="BA24" s="32"/>
      <c r="BB24" s="64"/>
      <c r="BC24" s="51">
        <f t="shared" si="0"/>
        <v>-55.412939999980075</v>
      </c>
      <c r="BD24" s="52">
        <f t="shared" si="1"/>
        <v>52.388400000005198</v>
      </c>
      <c r="BE24" s="53">
        <f t="shared" si="2"/>
        <v>0</v>
      </c>
      <c r="BF24" s="50" t="s">
        <v>168</v>
      </c>
      <c r="BG24" s="80" t="s">
        <v>25</v>
      </c>
      <c r="BH24" s="96"/>
    </row>
    <row r="25" spans="1:62" s="2" customFormat="1" ht="14.4" hidden="1" customHeight="1" x14ac:dyDescent="0.3">
      <c r="A25" s="10" t="s">
        <v>169</v>
      </c>
      <c r="B25" s="4" t="s">
        <v>26</v>
      </c>
      <c r="C25" s="19">
        <v>107.43885999999921</v>
      </c>
      <c r="D25" s="33">
        <v>0</v>
      </c>
      <c r="E25" s="64"/>
      <c r="F25" s="2">
        <v>0</v>
      </c>
      <c r="G25" s="64"/>
      <c r="H25" s="32">
        <f>'24-25'!E26</f>
        <v>0</v>
      </c>
      <c r="I25" s="64"/>
      <c r="J25" s="32">
        <f>'24-25'!F26</f>
        <v>0</v>
      </c>
      <c r="K25" s="64"/>
      <c r="L25" s="32">
        <f>'24-25'!G26</f>
        <v>0</v>
      </c>
      <c r="M25" s="64"/>
      <c r="N25" s="34">
        <v>0</v>
      </c>
      <c r="O25" s="64"/>
      <c r="P25" s="32">
        <f>'24-25'!I26</f>
        <v>0</v>
      </c>
      <c r="Q25" s="64"/>
      <c r="R25" s="32">
        <f>'24-25'!J26</f>
        <v>25.574979999999179</v>
      </c>
      <c r="S25" s="64"/>
      <c r="T25" s="32">
        <f>'24-25'!K26</f>
        <v>3.54</v>
      </c>
      <c r="U25" s="64"/>
      <c r="V25" s="32">
        <f>'24-25'!L26</f>
        <v>3.480239999999295</v>
      </c>
      <c r="W25" s="64"/>
      <c r="X25" s="32">
        <f>'24-25'!M26</f>
        <v>2.927180000000527</v>
      </c>
      <c r="Y25" s="64"/>
      <c r="Z25" s="32">
        <f>'24-25'!N26</f>
        <v>2.9065200000001745</v>
      </c>
      <c r="AA25" s="64"/>
      <c r="AB25" s="51">
        <f t="shared" si="6"/>
        <v>69.009940000000029</v>
      </c>
      <c r="AC25" s="93">
        <f t="shared" si="7"/>
        <v>38.428919999999181</v>
      </c>
      <c r="AD25" s="93">
        <f t="shared" si="8"/>
        <v>0</v>
      </c>
      <c r="AE25" s="33">
        <f>'24-25'!P26</f>
        <v>2.939199999999822</v>
      </c>
      <c r="AF25" s="64"/>
      <c r="AG25" s="34">
        <f>'24-25'!Q26</f>
        <v>2.8334600000002901</v>
      </c>
      <c r="AH25" s="64"/>
      <c r="AI25" s="34">
        <f>'24-25'!R26</f>
        <v>3.523400000000307</v>
      </c>
      <c r="AJ25" s="64"/>
      <c r="AK25" s="32"/>
      <c r="AL25" s="64"/>
      <c r="AM25" s="32"/>
      <c r="AN25" s="64"/>
      <c r="AO25" s="34"/>
      <c r="AP25" s="64"/>
      <c r="AQ25" s="32"/>
      <c r="AR25" s="64"/>
      <c r="AS25" s="32"/>
      <c r="AT25" s="64"/>
      <c r="AU25" s="32"/>
      <c r="AV25" s="64"/>
      <c r="AW25" s="32"/>
      <c r="AX25" s="64"/>
      <c r="AY25" s="32"/>
      <c r="AZ25" s="64"/>
      <c r="BA25" s="32"/>
      <c r="BB25" s="64"/>
      <c r="BC25" s="51">
        <f t="shared" si="0"/>
        <v>59.713879999999605</v>
      </c>
      <c r="BD25" s="52">
        <f t="shared" si="1"/>
        <v>9.2960600000004199</v>
      </c>
      <c r="BE25" s="53">
        <f t="shared" si="2"/>
        <v>0</v>
      </c>
      <c r="BF25" s="10" t="s">
        <v>169</v>
      </c>
      <c r="BG25" s="4" t="s">
        <v>26</v>
      </c>
      <c r="BH25" s="95"/>
      <c r="BJ25" s="2" t="s">
        <v>478</v>
      </c>
    </row>
    <row r="26" spans="1:62" s="2" customFormat="1" ht="14.4" hidden="1" customHeight="1" x14ac:dyDescent="0.3">
      <c r="A26" s="10" t="s">
        <v>27</v>
      </c>
      <c r="B26" s="4" t="s">
        <v>28</v>
      </c>
      <c r="C26" s="19">
        <v>2165.3714899999995</v>
      </c>
      <c r="D26" s="33">
        <v>50.77</v>
      </c>
      <c r="E26" s="64"/>
      <c r="F26" s="2">
        <v>58.980000000000004</v>
      </c>
      <c r="G26" s="64"/>
      <c r="H26" s="32">
        <f>'24-25'!E27</f>
        <v>39.320000000000007</v>
      </c>
      <c r="I26" s="64"/>
      <c r="J26" s="32">
        <f>'24-25'!F27</f>
        <v>58.980000000000004</v>
      </c>
      <c r="K26" s="64"/>
      <c r="L26" s="32">
        <f>'24-25'!G27</f>
        <v>47.53</v>
      </c>
      <c r="M26" s="64"/>
      <c r="N26" s="34">
        <v>112.99000000000001</v>
      </c>
      <c r="O26" s="64"/>
      <c r="P26" s="32">
        <f>'24-25'!I27</f>
        <v>64.740000000000009</v>
      </c>
      <c r="Q26" s="64"/>
      <c r="R26" s="32">
        <f>'24-25'!J27</f>
        <v>104.63266000000006</v>
      </c>
      <c r="S26" s="64"/>
      <c r="T26" s="32">
        <f>'24-25'!K27</f>
        <v>87.38</v>
      </c>
      <c r="U26" s="64"/>
      <c r="V26" s="32">
        <f>'24-25'!L27</f>
        <v>65.905120000001034</v>
      </c>
      <c r="W26" s="64"/>
      <c r="X26" s="32">
        <f>'24-25'!M27</f>
        <v>55.096239999999604</v>
      </c>
      <c r="Y26" s="64"/>
      <c r="Z26" s="32">
        <f>'24-25'!N27</f>
        <v>62.292820000000177</v>
      </c>
      <c r="AA26" s="64"/>
      <c r="AB26" s="51">
        <f t="shared" si="6"/>
        <v>1356.7546499999985</v>
      </c>
      <c r="AC26" s="93">
        <f t="shared" si="7"/>
        <v>808.61684000000105</v>
      </c>
      <c r="AD26" s="93">
        <f t="shared" si="8"/>
        <v>0</v>
      </c>
      <c r="AE26" s="33">
        <f>'24-25'!P27</f>
        <v>61.720019999998158</v>
      </c>
      <c r="AF26" s="64"/>
      <c r="AG26" s="34">
        <f>'24-25'!Q27</f>
        <v>47.837980000000833</v>
      </c>
      <c r="AH26" s="64">
        <v>100</v>
      </c>
      <c r="AI26" s="34">
        <f>'24-25'!R27</f>
        <v>56.154799999999518</v>
      </c>
      <c r="AJ26" s="64"/>
      <c r="AK26" s="32"/>
      <c r="AL26" s="64"/>
      <c r="AM26" s="32"/>
      <c r="AN26" s="64"/>
      <c r="AO26" s="34"/>
      <c r="AP26" s="64"/>
      <c r="AQ26" s="32"/>
      <c r="AR26" s="64"/>
      <c r="AS26" s="32"/>
      <c r="AT26" s="64"/>
      <c r="AU26" s="32"/>
      <c r="AV26" s="64"/>
      <c r="AW26" s="32"/>
      <c r="AX26" s="64"/>
      <c r="AY26" s="32"/>
      <c r="AZ26" s="64"/>
      <c r="BA26" s="32"/>
      <c r="BB26" s="64"/>
      <c r="BC26" s="51">
        <f t="shared" si="0"/>
        <v>1291.0418500000001</v>
      </c>
      <c r="BD26" s="52">
        <f t="shared" si="1"/>
        <v>165.71279999999851</v>
      </c>
      <c r="BE26" s="53">
        <f t="shared" si="2"/>
        <v>100</v>
      </c>
      <c r="BF26" s="10" t="s">
        <v>27</v>
      </c>
      <c r="BG26" s="4" t="s">
        <v>28</v>
      </c>
      <c r="BH26" s="95"/>
    </row>
    <row r="27" spans="1:62" s="2" customFormat="1" x14ac:dyDescent="0.3">
      <c r="A27" s="10" t="s">
        <v>29</v>
      </c>
      <c r="B27" s="4" t="s">
        <v>30</v>
      </c>
      <c r="C27" s="19">
        <v>-1.7799999950511847E-3</v>
      </c>
      <c r="D27" s="33">
        <v>0</v>
      </c>
      <c r="E27" s="64"/>
      <c r="F27" s="2">
        <v>0</v>
      </c>
      <c r="G27" s="64"/>
      <c r="H27" s="32">
        <f>'24-25'!E28</f>
        <v>0</v>
      </c>
      <c r="I27" s="64"/>
      <c r="J27" s="32">
        <f>'24-25'!F28</f>
        <v>0</v>
      </c>
      <c r="K27" s="64"/>
      <c r="L27" s="32">
        <f>'24-25'!G28</f>
        <v>0</v>
      </c>
      <c r="M27" s="64"/>
      <c r="N27" s="34">
        <v>0</v>
      </c>
      <c r="O27" s="64"/>
      <c r="P27" s="32">
        <f>'24-25'!I28</f>
        <v>0</v>
      </c>
      <c r="Q27" s="64"/>
      <c r="R27" s="32">
        <f>'24-25'!J28</f>
        <v>5.3307600000026376</v>
      </c>
      <c r="S27" s="64"/>
      <c r="T27" s="32">
        <f>'24-25'!K28</f>
        <v>0</v>
      </c>
      <c r="U27" s="64"/>
      <c r="V27" s="32">
        <f>'24-25'!L28</f>
        <v>0</v>
      </c>
      <c r="W27" s="64"/>
      <c r="X27" s="32">
        <f>'24-25'!M28</f>
        <v>0</v>
      </c>
      <c r="Y27" s="64"/>
      <c r="Z27" s="32">
        <f>'24-25'!N28</f>
        <v>0</v>
      </c>
      <c r="AA27" s="64"/>
      <c r="AB27" s="51">
        <f t="shared" si="6"/>
        <v>-5.3325399999976888</v>
      </c>
      <c r="AC27" s="93">
        <f t="shared" si="7"/>
        <v>5.3307600000026376</v>
      </c>
      <c r="AD27" s="93">
        <f t="shared" si="8"/>
        <v>0</v>
      </c>
      <c r="AE27" s="33">
        <f>'24-25'!P28</f>
        <v>0</v>
      </c>
      <c r="AF27" s="64"/>
      <c r="AG27" s="34">
        <f>'24-25'!Q28</f>
        <v>0</v>
      </c>
      <c r="AH27" s="64"/>
      <c r="AI27" s="34">
        <f>'24-25'!R28</f>
        <v>0</v>
      </c>
      <c r="AJ27" s="64"/>
      <c r="AK27" s="32"/>
      <c r="AL27" s="64"/>
      <c r="AM27" s="32"/>
      <c r="AN27" s="64"/>
      <c r="AO27" s="34"/>
      <c r="AP27" s="64"/>
      <c r="AQ27" s="32"/>
      <c r="AR27" s="64"/>
      <c r="AS27" s="32"/>
      <c r="AT27" s="64"/>
      <c r="AU27" s="32"/>
      <c r="AV27" s="64"/>
      <c r="AW27" s="32"/>
      <c r="AX27" s="64"/>
      <c r="AY27" s="32"/>
      <c r="AZ27" s="64"/>
      <c r="BA27" s="32"/>
      <c r="BB27" s="64"/>
      <c r="BC27" s="51">
        <f t="shared" si="0"/>
        <v>-5.3325399999976888</v>
      </c>
      <c r="BD27" s="52">
        <f t="shared" si="1"/>
        <v>0</v>
      </c>
      <c r="BE27" s="53">
        <f t="shared" si="2"/>
        <v>0</v>
      </c>
      <c r="BF27" s="50" t="s">
        <v>29</v>
      </c>
      <c r="BG27" s="80" t="s">
        <v>30</v>
      </c>
      <c r="BH27" s="96"/>
    </row>
    <row r="28" spans="1:62" s="2" customFormat="1" ht="14.4" hidden="1" customHeight="1" x14ac:dyDescent="0.3">
      <c r="A28" s="10" t="s">
        <v>170</v>
      </c>
      <c r="B28" s="4" t="s">
        <v>31</v>
      </c>
      <c r="C28" s="19">
        <v>2296.5716400000001</v>
      </c>
      <c r="D28" s="33">
        <v>0</v>
      </c>
      <c r="E28" s="64"/>
      <c r="F28" s="2">
        <v>0</v>
      </c>
      <c r="G28" s="64"/>
      <c r="H28" s="32">
        <f>'24-25'!E29</f>
        <v>0</v>
      </c>
      <c r="I28" s="64"/>
      <c r="J28" s="32">
        <f>'24-25'!F29</f>
        <v>0</v>
      </c>
      <c r="K28" s="64"/>
      <c r="L28" s="32">
        <f>'24-25'!G29</f>
        <v>0</v>
      </c>
      <c r="M28" s="64"/>
      <c r="N28" s="34">
        <v>0</v>
      </c>
      <c r="O28" s="64"/>
      <c r="P28" s="32">
        <f>'24-25'!I29</f>
        <v>0</v>
      </c>
      <c r="Q28" s="64"/>
      <c r="R28" s="32">
        <f>'24-25'!J29</f>
        <v>10.087520000000387</v>
      </c>
      <c r="S28" s="64"/>
      <c r="T28" s="32">
        <f>'24-25'!K29</f>
        <v>0</v>
      </c>
      <c r="U28" s="64"/>
      <c r="V28" s="32">
        <f>'24-25'!L29</f>
        <v>7.8919999999360474E-2</v>
      </c>
      <c r="W28" s="64"/>
      <c r="X28" s="32">
        <f>'24-25'!M29</f>
        <v>1.7880000000593553E-2</v>
      </c>
      <c r="Y28" s="64"/>
      <c r="Z28" s="32">
        <f>'24-25'!N29</f>
        <v>0</v>
      </c>
      <c r="AA28" s="64"/>
      <c r="AB28" s="51">
        <f t="shared" si="6"/>
        <v>2286.3873199999998</v>
      </c>
      <c r="AC28" s="93">
        <f t="shared" si="7"/>
        <v>10.184320000000341</v>
      </c>
      <c r="AD28" s="93">
        <f t="shared" si="8"/>
        <v>0</v>
      </c>
      <c r="AE28" s="33">
        <v>0</v>
      </c>
      <c r="AF28" s="64"/>
      <c r="AG28" s="34">
        <f>'24-25'!Q29</f>
        <v>0</v>
      </c>
      <c r="AH28" s="64"/>
      <c r="AI28" s="34">
        <f>'24-25'!R29</f>
        <v>3.5760000000170745E-2</v>
      </c>
      <c r="AJ28" s="64"/>
      <c r="AK28" s="32"/>
      <c r="AL28" s="64"/>
      <c r="AM28" s="32"/>
      <c r="AN28" s="64"/>
      <c r="AO28" s="34"/>
      <c r="AP28" s="64"/>
      <c r="AQ28" s="32"/>
      <c r="AR28" s="64"/>
      <c r="AS28" s="32"/>
      <c r="AT28" s="64"/>
      <c r="AU28" s="32"/>
      <c r="AV28" s="64"/>
      <c r="AW28" s="32"/>
      <c r="AX28" s="64"/>
      <c r="AY28" s="32"/>
      <c r="AZ28" s="64"/>
      <c r="BA28" s="32"/>
      <c r="BB28" s="64"/>
      <c r="BC28" s="51">
        <f t="shared" si="0"/>
        <v>2286.3515599999996</v>
      </c>
      <c r="BD28" s="52">
        <f t="shared" si="1"/>
        <v>3.5760000000170745E-2</v>
      </c>
      <c r="BE28" s="53">
        <f t="shared" si="2"/>
        <v>0</v>
      </c>
      <c r="BF28" s="10" t="s">
        <v>170</v>
      </c>
      <c r="BG28" s="4" t="s">
        <v>31</v>
      </c>
      <c r="BH28" s="95"/>
    </row>
    <row r="29" spans="1:62" s="2" customFormat="1" hidden="1" x14ac:dyDescent="0.3">
      <c r="A29" s="10" t="s">
        <v>171</v>
      </c>
      <c r="B29" s="4" t="s">
        <v>32</v>
      </c>
      <c r="C29" s="19">
        <v>2.8000000156680471E-4</v>
      </c>
      <c r="D29" s="33">
        <v>0</v>
      </c>
      <c r="E29" s="64"/>
      <c r="F29" s="2">
        <v>0</v>
      </c>
      <c r="G29" s="64"/>
      <c r="H29" s="32">
        <f>'24-25'!E30</f>
        <v>0</v>
      </c>
      <c r="I29" s="64"/>
      <c r="J29" s="32">
        <f>'24-25'!F30</f>
        <v>0</v>
      </c>
      <c r="K29" s="64"/>
      <c r="L29" s="32">
        <f>'24-25'!G30</f>
        <v>0</v>
      </c>
      <c r="M29" s="64"/>
      <c r="N29" s="34">
        <v>0</v>
      </c>
      <c r="O29" s="64"/>
      <c r="P29" s="32">
        <f>'24-25'!I30</f>
        <v>0</v>
      </c>
      <c r="Q29" s="64"/>
      <c r="R29" s="32">
        <f>'24-25'!J30</f>
        <v>4.2803399999982599</v>
      </c>
      <c r="S29" s="64"/>
      <c r="T29" s="32">
        <f>'24-25'!K30</f>
        <v>0</v>
      </c>
      <c r="U29" s="64"/>
      <c r="V29" s="32">
        <f>'24-25'!L30</f>
        <v>0</v>
      </c>
      <c r="W29" s="64"/>
      <c r="X29" s="32">
        <f>'24-25'!M30</f>
        <v>0</v>
      </c>
      <c r="Y29" s="64">
        <v>844.14</v>
      </c>
      <c r="Z29" s="32">
        <f>'24-25'!N30</f>
        <v>0</v>
      </c>
      <c r="AA29" s="64"/>
      <c r="AB29" s="51">
        <f t="shared" si="6"/>
        <v>839.85994000000335</v>
      </c>
      <c r="AC29" s="93">
        <f t="shared" si="7"/>
        <v>4.2803399999982599</v>
      </c>
      <c r="AD29" s="93">
        <f t="shared" si="8"/>
        <v>844.14</v>
      </c>
      <c r="AE29" s="33">
        <f>'24-25'!P30</f>
        <v>0</v>
      </c>
      <c r="AF29" s="64"/>
      <c r="AG29" s="34">
        <f>'24-25'!Q30</f>
        <v>0</v>
      </c>
      <c r="AH29" s="64"/>
      <c r="AI29" s="34">
        <f>'24-25'!R30</f>
        <v>0</v>
      </c>
      <c r="AJ29" s="64"/>
      <c r="AK29" s="32"/>
      <c r="AL29" s="64"/>
      <c r="AM29" s="32"/>
      <c r="AN29" s="64"/>
      <c r="AO29" s="34"/>
      <c r="AP29" s="64"/>
      <c r="AQ29" s="32"/>
      <c r="AR29" s="64"/>
      <c r="AS29" s="32"/>
      <c r="AT29" s="64"/>
      <c r="AU29" s="32"/>
      <c r="AV29" s="64"/>
      <c r="AW29" s="32"/>
      <c r="AX29" s="64"/>
      <c r="AY29" s="32"/>
      <c r="AZ29" s="64"/>
      <c r="BA29" s="32"/>
      <c r="BB29" s="64"/>
      <c r="BC29" s="51">
        <f t="shared" si="0"/>
        <v>839.85994000000335</v>
      </c>
      <c r="BD29" s="52">
        <f t="shared" si="1"/>
        <v>0</v>
      </c>
      <c r="BE29" s="53">
        <f t="shared" si="2"/>
        <v>0</v>
      </c>
      <c r="BF29" s="10" t="s">
        <v>171</v>
      </c>
      <c r="BG29" s="4" t="s">
        <v>32</v>
      </c>
      <c r="BH29" s="95"/>
    </row>
    <row r="30" spans="1:62" s="2" customFormat="1" x14ac:dyDescent="0.3">
      <c r="A30" s="10" t="s">
        <v>172</v>
      </c>
      <c r="B30" s="4" t="s">
        <v>33</v>
      </c>
      <c r="C30" s="19">
        <v>-14059.518930000004</v>
      </c>
      <c r="D30" s="33">
        <v>0</v>
      </c>
      <c r="E30" s="64"/>
      <c r="F30" s="2">
        <v>0</v>
      </c>
      <c r="G30" s="64">
        <v>14060</v>
      </c>
      <c r="H30" s="32">
        <f>'24-25'!E31</f>
        <v>0</v>
      </c>
      <c r="I30" s="64"/>
      <c r="J30" s="32">
        <f>'24-25'!F31</f>
        <v>0</v>
      </c>
      <c r="K30" s="64"/>
      <c r="L30" s="32">
        <f>'24-25'!G31</f>
        <v>812.79000000000008</v>
      </c>
      <c r="M30" s="64"/>
      <c r="N30" s="34">
        <v>2713.71</v>
      </c>
      <c r="O30" s="64"/>
      <c r="P30" s="32">
        <f>'24-25'!I31</f>
        <v>1999.56</v>
      </c>
      <c r="Q30" s="64"/>
      <c r="R30" s="32">
        <f>'24-25'!J31</f>
        <v>3866.1508000000031</v>
      </c>
      <c r="S30" s="64"/>
      <c r="T30" s="32">
        <f>'24-25'!K31</f>
        <v>3898.23</v>
      </c>
      <c r="U30" s="64">
        <v>9392</v>
      </c>
      <c r="V30" s="32">
        <f>'24-25'!L31</f>
        <v>2736.3594799999928</v>
      </c>
      <c r="W30" s="64"/>
      <c r="X30" s="32">
        <f>'24-25'!M31</f>
        <v>0</v>
      </c>
      <c r="Y30" s="64"/>
      <c r="Z30" s="32">
        <f>'24-25'!N31</f>
        <v>0</v>
      </c>
      <c r="AA30" s="64">
        <v>6635</v>
      </c>
      <c r="AB30" s="51">
        <f t="shared" si="6"/>
        <v>0.68079000000034284</v>
      </c>
      <c r="AC30" s="93">
        <f t="shared" si="7"/>
        <v>16026.800279999996</v>
      </c>
      <c r="AD30" s="93">
        <f t="shared" si="8"/>
        <v>30087</v>
      </c>
      <c r="AE30" s="33">
        <f>'24-25'!P31</f>
        <v>0</v>
      </c>
      <c r="AF30" s="64"/>
      <c r="AG30" s="34">
        <f>'24-25'!Q31</f>
        <v>0</v>
      </c>
      <c r="AH30" s="64"/>
      <c r="AI30" s="34">
        <f>'24-25'!R31</f>
        <v>348.06101999999993</v>
      </c>
      <c r="AJ30" s="64"/>
      <c r="AK30" s="32"/>
      <c r="AL30" s="64"/>
      <c r="AM30" s="32"/>
      <c r="AN30" s="64"/>
      <c r="AO30" s="34"/>
      <c r="AP30" s="64"/>
      <c r="AQ30" s="32"/>
      <c r="AR30" s="64"/>
      <c r="AS30" s="32"/>
      <c r="AT30" s="64"/>
      <c r="AU30" s="32"/>
      <c r="AV30" s="64"/>
      <c r="AW30" s="32"/>
      <c r="AX30" s="64"/>
      <c r="AY30" s="32"/>
      <c r="AZ30" s="64"/>
      <c r="BA30" s="32"/>
      <c r="BB30" s="64"/>
      <c r="BC30" s="51">
        <f t="shared" si="0"/>
        <v>-347.38022999999959</v>
      </c>
      <c r="BD30" s="52">
        <f t="shared" si="1"/>
        <v>348.06101999999993</v>
      </c>
      <c r="BE30" s="53">
        <f t="shared" si="2"/>
        <v>0</v>
      </c>
      <c r="BF30" s="10" t="s">
        <v>172</v>
      </c>
      <c r="BG30" s="4" t="s">
        <v>33</v>
      </c>
      <c r="BH30" s="95"/>
      <c r="BI30" s="2" t="s">
        <v>478</v>
      </c>
    </row>
    <row r="31" spans="1:62" s="2" customFormat="1" hidden="1" x14ac:dyDescent="0.3">
      <c r="A31" s="10" t="s">
        <v>173</v>
      </c>
      <c r="B31" s="4" t="s">
        <v>476</v>
      </c>
      <c r="C31" s="19">
        <v>2.1644500000000164</v>
      </c>
      <c r="D31" s="33">
        <v>0</v>
      </c>
      <c r="E31" s="64"/>
      <c r="F31" s="2">
        <v>0</v>
      </c>
      <c r="G31" s="64"/>
      <c r="H31" s="32">
        <f>'24-25'!E32</f>
        <v>0</v>
      </c>
      <c r="I31" s="64"/>
      <c r="J31" s="32">
        <f>'24-25'!F32</f>
        <v>0</v>
      </c>
      <c r="K31" s="64"/>
      <c r="L31" s="32">
        <f>'24-25'!G32</f>
        <v>0</v>
      </c>
      <c r="M31" s="64"/>
      <c r="N31" s="34">
        <v>0</v>
      </c>
      <c r="O31" s="64"/>
      <c r="P31" s="32">
        <f>'24-25'!I32</f>
        <v>0</v>
      </c>
      <c r="Q31" s="64"/>
      <c r="R31" s="32">
        <f>'24-25'!J32</f>
        <v>0</v>
      </c>
      <c r="S31" s="64"/>
      <c r="T31" s="32">
        <v>0</v>
      </c>
      <c r="U31" s="64"/>
      <c r="V31" s="32">
        <f>'24-25'!L32</f>
        <v>0</v>
      </c>
      <c r="W31" s="64"/>
      <c r="X31" s="32">
        <f>'24-25'!M32</f>
        <v>0</v>
      </c>
      <c r="Y31" s="64"/>
      <c r="Z31" s="32">
        <f>'24-25'!N32</f>
        <v>0</v>
      </c>
      <c r="AA31" s="64"/>
      <c r="AB31" s="51">
        <f t="shared" si="6"/>
        <v>2.1644500000000164</v>
      </c>
      <c r="AC31" s="93">
        <f t="shared" si="7"/>
        <v>0</v>
      </c>
      <c r="AD31" s="93">
        <f t="shared" si="8"/>
        <v>0</v>
      </c>
      <c r="AE31" s="33">
        <f>'24-25'!P32</f>
        <v>0</v>
      </c>
      <c r="AF31" s="64"/>
      <c r="AG31" s="34">
        <f>'24-25'!Q32</f>
        <v>0</v>
      </c>
      <c r="AH31" s="64"/>
      <c r="AI31" s="34">
        <f>'24-25'!R32</f>
        <v>0</v>
      </c>
      <c r="AJ31" s="64"/>
      <c r="AK31" s="32"/>
      <c r="AL31" s="64"/>
      <c r="AM31" s="32"/>
      <c r="AN31" s="64"/>
      <c r="AO31" s="34"/>
      <c r="AP31" s="64"/>
      <c r="AQ31" s="32"/>
      <c r="AR31" s="64"/>
      <c r="AS31" s="32"/>
      <c r="AT31" s="64"/>
      <c r="AU31" s="32"/>
      <c r="AV31" s="64"/>
      <c r="AW31" s="32"/>
      <c r="AX31" s="64"/>
      <c r="AY31" s="32"/>
      <c r="AZ31" s="64"/>
      <c r="BA31" s="32"/>
      <c r="BB31" s="64"/>
      <c r="BC31" s="51">
        <f t="shared" si="0"/>
        <v>2.1644500000000164</v>
      </c>
      <c r="BD31" s="52">
        <f t="shared" si="1"/>
        <v>0</v>
      </c>
      <c r="BE31" s="53">
        <f t="shared" si="2"/>
        <v>0</v>
      </c>
      <c r="BF31" s="10" t="s">
        <v>173</v>
      </c>
      <c r="BG31" s="80" t="s">
        <v>476</v>
      </c>
      <c r="BH31" s="96"/>
    </row>
    <row r="32" spans="1:62" s="2" customFormat="1" x14ac:dyDescent="0.3">
      <c r="A32" s="10" t="s">
        <v>174</v>
      </c>
      <c r="B32" s="4" t="s">
        <v>480</v>
      </c>
      <c r="C32" s="19">
        <v>-8996.3481499999998</v>
      </c>
      <c r="D32" s="33">
        <v>0</v>
      </c>
      <c r="E32" s="64"/>
      <c r="F32" s="2">
        <v>0</v>
      </c>
      <c r="G32" s="64"/>
      <c r="H32" s="32">
        <f>'24-25'!E33</f>
        <v>0</v>
      </c>
      <c r="I32" s="64"/>
      <c r="J32" s="32">
        <f>'24-25'!F33</f>
        <v>0</v>
      </c>
      <c r="K32" s="64"/>
      <c r="L32" s="32">
        <f>'24-25'!G33</f>
        <v>0</v>
      </c>
      <c r="M32" s="64"/>
      <c r="N32" s="34">
        <v>0</v>
      </c>
      <c r="O32" s="64"/>
      <c r="P32" s="32">
        <f>'24-25'!I33</f>
        <v>0</v>
      </c>
      <c r="Q32" s="64"/>
      <c r="R32" s="32">
        <f>'24-25'!J33</f>
        <v>0</v>
      </c>
      <c r="S32" s="64"/>
      <c r="T32" s="32">
        <f>'24-25'!K33</f>
        <v>0</v>
      </c>
      <c r="U32" s="64"/>
      <c r="V32" s="32">
        <f>'24-25'!L33</f>
        <v>0</v>
      </c>
      <c r="W32" s="64"/>
      <c r="X32" s="32">
        <f>'24-25'!M33</f>
        <v>0</v>
      </c>
      <c r="Y32" s="64"/>
      <c r="Z32" s="32">
        <f>'24-25'!N33</f>
        <v>0</v>
      </c>
      <c r="AA32" s="64"/>
      <c r="AB32" s="51">
        <f t="shared" si="6"/>
        <v>-8996.3481499999998</v>
      </c>
      <c r="AC32" s="93">
        <f t="shared" si="7"/>
        <v>0</v>
      </c>
      <c r="AD32" s="93">
        <f t="shared" si="8"/>
        <v>0</v>
      </c>
      <c r="AE32" s="33">
        <f>'24-25'!P33</f>
        <v>0</v>
      </c>
      <c r="AF32" s="64"/>
      <c r="AG32" s="34">
        <f>'24-25'!Q33</f>
        <v>0</v>
      </c>
      <c r="AH32" s="64"/>
      <c r="AI32" s="34">
        <f>'24-25'!R33</f>
        <v>0</v>
      </c>
      <c r="AJ32" s="64"/>
      <c r="AK32" s="32"/>
      <c r="AL32" s="64"/>
      <c r="AM32" s="32"/>
      <c r="AN32" s="64"/>
      <c r="AO32" s="34"/>
      <c r="AP32" s="64"/>
      <c r="AQ32" s="32"/>
      <c r="AR32" s="64"/>
      <c r="AS32" s="32"/>
      <c r="AT32" s="64"/>
      <c r="AU32" s="32"/>
      <c r="AV32" s="64"/>
      <c r="AW32" s="32"/>
      <c r="AX32" s="64"/>
      <c r="AY32" s="32"/>
      <c r="AZ32" s="64"/>
      <c r="BA32" s="32"/>
      <c r="BB32" s="64"/>
      <c r="BC32" s="51">
        <f t="shared" si="0"/>
        <v>-8996.3481499999998</v>
      </c>
      <c r="BD32" s="52">
        <f t="shared" si="1"/>
        <v>0</v>
      </c>
      <c r="BE32" s="53">
        <f t="shared" si="2"/>
        <v>0</v>
      </c>
      <c r="BF32" s="50" t="s">
        <v>174</v>
      </c>
      <c r="BG32" s="80" t="s">
        <v>480</v>
      </c>
      <c r="BH32" s="96"/>
    </row>
    <row r="33" spans="1:61" s="2" customFormat="1" hidden="1" x14ac:dyDescent="0.3">
      <c r="A33" s="10" t="s">
        <v>175</v>
      </c>
      <c r="B33" s="4" t="s">
        <v>34</v>
      </c>
      <c r="C33" s="19">
        <v>-43525.209380000029</v>
      </c>
      <c r="D33" s="33">
        <v>40786.480000000003</v>
      </c>
      <c r="E33" s="64">
        <v>37600</v>
      </c>
      <c r="F33" s="2">
        <v>35621.120000000003</v>
      </c>
      <c r="G33" s="64">
        <v>40787</v>
      </c>
      <c r="H33" s="32">
        <f>'24-25'!E34</f>
        <v>23317.74</v>
      </c>
      <c r="I33" s="64">
        <v>35700</v>
      </c>
      <c r="J33" s="32">
        <f>'24-25'!F34</f>
        <v>17459.370000000003</v>
      </c>
      <c r="K33" s="64">
        <v>23320</v>
      </c>
      <c r="L33" s="32">
        <f>'24-25'!G34</f>
        <v>12038.560000000001</v>
      </c>
      <c r="M33" s="64">
        <v>17459</v>
      </c>
      <c r="N33" s="34">
        <v>5663.93</v>
      </c>
      <c r="O33" s="64">
        <v>5700</v>
      </c>
      <c r="P33" s="32">
        <f>'24-25'!I34</f>
        <v>5728.18</v>
      </c>
      <c r="Q33" s="64"/>
      <c r="R33" s="32">
        <f>'24-25'!J34</f>
        <v>12553.523560000001</v>
      </c>
      <c r="S33" s="64">
        <v>5728</v>
      </c>
      <c r="T33" s="32">
        <f>'24-25'!K34</f>
        <v>11307.62</v>
      </c>
      <c r="U33" s="64"/>
      <c r="V33" s="32">
        <f>'24-25'!L34</f>
        <v>33303.25067999999</v>
      </c>
      <c r="W33" s="64">
        <v>44613</v>
      </c>
      <c r="X33" s="32">
        <f>'24-25'!M34</f>
        <v>47789.352120000025</v>
      </c>
      <c r="Y33" s="64"/>
      <c r="Z33" s="32">
        <f>'24-25'!N34</f>
        <v>58583.478739999948</v>
      </c>
      <c r="AA33" s="64">
        <v>100000</v>
      </c>
      <c r="AB33" s="51">
        <f t="shared" si="6"/>
        <v>-36770.814480000015</v>
      </c>
      <c r="AC33" s="93">
        <f t="shared" si="7"/>
        <v>304152.60509999999</v>
      </c>
      <c r="AD33" s="93">
        <f t="shared" si="8"/>
        <v>310907</v>
      </c>
      <c r="AE33" s="33">
        <f>'24-25'!P34</f>
        <v>51254.114360000007</v>
      </c>
      <c r="AF33" s="64">
        <v>100000</v>
      </c>
      <c r="AG33" s="34">
        <f>'24-25'!Q34</f>
        <v>38348.028220000015</v>
      </c>
      <c r="AH33" s="64"/>
      <c r="AI33" s="34">
        <f>'24-25'!R34</f>
        <v>32276.367520000014</v>
      </c>
      <c r="AJ33" s="64">
        <v>50000</v>
      </c>
      <c r="AK33" s="32"/>
      <c r="AL33" s="64">
        <v>50000</v>
      </c>
      <c r="AM33" s="32"/>
      <c r="AN33" s="64"/>
      <c r="AO33" s="34"/>
      <c r="AP33" s="64"/>
      <c r="AQ33" s="32"/>
      <c r="AR33" s="64"/>
      <c r="AS33" s="32"/>
      <c r="AT33" s="64"/>
      <c r="AU33" s="32"/>
      <c r="AV33" s="64"/>
      <c r="AW33" s="32"/>
      <c r="AX33" s="64"/>
      <c r="AY33" s="32"/>
      <c r="AZ33" s="64"/>
      <c r="BA33" s="32"/>
      <c r="BB33" s="64"/>
      <c r="BC33" s="51">
        <f t="shared" si="0"/>
        <v>41350.675419999956</v>
      </c>
      <c r="BD33" s="52">
        <f t="shared" si="1"/>
        <v>121878.51010000003</v>
      </c>
      <c r="BE33" s="53">
        <f t="shared" si="2"/>
        <v>200000</v>
      </c>
      <c r="BF33" s="10" t="s">
        <v>175</v>
      </c>
      <c r="BG33" s="80" t="s">
        <v>34</v>
      </c>
      <c r="BH33" s="96"/>
    </row>
    <row r="34" spans="1:61" s="2" customFormat="1" ht="14.4" hidden="1" customHeight="1" x14ac:dyDescent="0.3">
      <c r="A34" s="10" t="s">
        <v>176</v>
      </c>
      <c r="B34" s="4" t="s">
        <v>35</v>
      </c>
      <c r="C34" s="19">
        <v>-10573.29144000001</v>
      </c>
      <c r="D34" s="33">
        <v>11800.34</v>
      </c>
      <c r="E34" s="64">
        <v>23040</v>
      </c>
      <c r="F34" s="2">
        <v>5514.3</v>
      </c>
      <c r="G34" s="64">
        <v>5515</v>
      </c>
      <c r="H34" s="32">
        <f>'24-25'!E35</f>
        <v>13695.880000000001</v>
      </c>
      <c r="I34" s="64">
        <v>13700</v>
      </c>
      <c r="J34" s="32">
        <f>'24-25'!F35</f>
        <v>6816.6100000000006</v>
      </c>
      <c r="K34" s="64">
        <v>6817</v>
      </c>
      <c r="L34" s="32">
        <f>'24-25'!G35</f>
        <v>7603.2300000000014</v>
      </c>
      <c r="M34" s="64">
        <v>7605</v>
      </c>
      <c r="N34" s="34">
        <v>5676.6100000000006</v>
      </c>
      <c r="O34" s="64">
        <v>5677</v>
      </c>
      <c r="P34" s="32">
        <f>'24-25'!I35</f>
        <v>6033.08</v>
      </c>
      <c r="Q34" s="64">
        <v>6034</v>
      </c>
      <c r="R34" s="32">
        <f>'24-25'!J35</f>
        <v>5333.022820000002</v>
      </c>
      <c r="S34" s="64">
        <v>5334</v>
      </c>
      <c r="T34" s="32">
        <f>'24-25'!K35</f>
        <v>5391.11</v>
      </c>
      <c r="U34" s="64">
        <v>5392</v>
      </c>
      <c r="V34" s="32">
        <f>'24-25'!L35</f>
        <v>7752.6851799999968</v>
      </c>
      <c r="W34" s="64"/>
      <c r="X34" s="32">
        <f>'24-25'!M35</f>
        <v>7854.7144399999997</v>
      </c>
      <c r="Y34" s="64">
        <v>7753</v>
      </c>
      <c r="Z34" s="32">
        <f>'24-25'!N35</f>
        <v>9585.9150399999944</v>
      </c>
      <c r="AA34" s="64">
        <v>17441</v>
      </c>
      <c r="AB34" s="51">
        <f t="shared" si="6"/>
        <v>677.21107999998458</v>
      </c>
      <c r="AC34" s="93">
        <f t="shared" si="7"/>
        <v>93057.497480000005</v>
      </c>
      <c r="AD34" s="93">
        <f t="shared" si="8"/>
        <v>104308</v>
      </c>
      <c r="AE34" s="33">
        <f>'24-25'!P35</f>
        <v>10520.643540000014</v>
      </c>
      <c r="AF34" s="64">
        <v>10521</v>
      </c>
      <c r="AG34" s="34">
        <f>'24-25'!Q35</f>
        <v>6597.3199200000208</v>
      </c>
      <c r="AH34" s="64">
        <v>6598</v>
      </c>
      <c r="AI34" s="34">
        <f>'24-25'!R35</f>
        <v>5943.590199999976</v>
      </c>
      <c r="AJ34" s="64">
        <v>5944</v>
      </c>
      <c r="AK34" s="32"/>
      <c r="AL34" s="64"/>
      <c r="AM34" s="32"/>
      <c r="AN34" s="64"/>
      <c r="AO34" s="34"/>
      <c r="AP34" s="64"/>
      <c r="AQ34" s="32"/>
      <c r="AR34" s="64"/>
      <c r="AS34" s="32"/>
      <c r="AT34" s="64"/>
      <c r="AU34" s="32"/>
      <c r="AV34" s="64"/>
      <c r="AW34" s="32"/>
      <c r="AX34" s="64"/>
      <c r="AY34" s="32"/>
      <c r="AZ34" s="64"/>
      <c r="BA34" s="32"/>
      <c r="BB34" s="64"/>
      <c r="BC34" s="51">
        <f t="shared" si="0"/>
        <v>678.65741999997226</v>
      </c>
      <c r="BD34" s="52">
        <f t="shared" si="1"/>
        <v>23061.553660000012</v>
      </c>
      <c r="BE34" s="53">
        <f t="shared" si="2"/>
        <v>23063</v>
      </c>
      <c r="BF34" s="10" t="s">
        <v>176</v>
      </c>
      <c r="BG34" s="4" t="s">
        <v>35</v>
      </c>
      <c r="BH34" s="95" t="s">
        <v>478</v>
      </c>
    </row>
    <row r="35" spans="1:61" s="2" customFormat="1" hidden="1" x14ac:dyDescent="0.3">
      <c r="A35" s="10" t="s">
        <v>177</v>
      </c>
      <c r="B35" s="4" t="s">
        <v>36</v>
      </c>
      <c r="C35" s="19">
        <v>-4.4800000001714579E-3</v>
      </c>
      <c r="D35" s="33">
        <v>0</v>
      </c>
      <c r="E35" s="64"/>
      <c r="F35" s="2">
        <v>0</v>
      </c>
      <c r="G35" s="64"/>
      <c r="H35" s="32">
        <f>'24-25'!E36</f>
        <v>0</v>
      </c>
      <c r="I35" s="64"/>
      <c r="J35" s="32">
        <f>'24-25'!F36</f>
        <v>0</v>
      </c>
      <c r="K35" s="64"/>
      <c r="L35" s="32">
        <f>'24-25'!G36</f>
        <v>0</v>
      </c>
      <c r="M35" s="64"/>
      <c r="N35" s="34">
        <v>0</v>
      </c>
      <c r="O35" s="64"/>
      <c r="P35" s="32">
        <f>'24-25'!I36</f>
        <v>84.16</v>
      </c>
      <c r="Q35" s="64"/>
      <c r="R35" s="32">
        <f>'24-25'!J36</f>
        <v>113.59</v>
      </c>
      <c r="S35" s="64">
        <v>84.16</v>
      </c>
      <c r="T35" s="32">
        <f>'24-25'!K36</f>
        <v>103.07</v>
      </c>
      <c r="U35" s="64"/>
      <c r="V35" s="32">
        <f>'24-25'!L36</f>
        <v>35.232699999999987</v>
      </c>
      <c r="W35" s="64"/>
      <c r="X35" s="32">
        <f>'24-25'!M36</f>
        <v>3.2631000000000809</v>
      </c>
      <c r="Y35" s="64"/>
      <c r="Z35" s="32">
        <f>'24-25'!N36</f>
        <v>0</v>
      </c>
      <c r="AA35" s="64">
        <v>255.16666599999999</v>
      </c>
      <c r="AB35" s="51">
        <f t="shared" si="6"/>
        <v>6.3859999997930572E-3</v>
      </c>
      <c r="AC35" s="93">
        <f t="shared" si="7"/>
        <v>339.31580000000002</v>
      </c>
      <c r="AD35" s="93">
        <f t="shared" si="8"/>
        <v>339.32666599999999</v>
      </c>
      <c r="AE35" s="33">
        <f>'24-25'!P36</f>
        <v>0</v>
      </c>
      <c r="AF35" s="64"/>
      <c r="AG35" s="34">
        <f>'24-25'!Q36</f>
        <v>0</v>
      </c>
      <c r="AH35" s="64"/>
      <c r="AI35" s="34">
        <f>'24-25'!R36</f>
        <v>0</v>
      </c>
      <c r="AJ35" s="64"/>
      <c r="AK35" s="32"/>
      <c r="AL35" s="64"/>
      <c r="AM35" s="32"/>
      <c r="AN35" s="64"/>
      <c r="AO35" s="34"/>
      <c r="AP35" s="64"/>
      <c r="AQ35" s="32"/>
      <c r="AR35" s="64"/>
      <c r="AS35" s="32"/>
      <c r="AT35" s="64"/>
      <c r="AU35" s="32"/>
      <c r="AV35" s="64"/>
      <c r="AW35" s="32"/>
      <c r="AX35" s="64"/>
      <c r="AY35" s="32"/>
      <c r="AZ35" s="64"/>
      <c r="BA35" s="32"/>
      <c r="BB35" s="64"/>
      <c r="BC35" s="51">
        <f t="shared" ref="BC35:BC66" si="9">AB35-(BD35-BE35)</f>
        <v>6.3859999997930572E-3</v>
      </c>
      <c r="BD35" s="52">
        <f t="shared" ref="BD35:BD66" si="10">AE35+AG35+AI35+AK35+AM35+AO35+AQ35+AS35+AU35+AW35+AY35+BA35</f>
        <v>0</v>
      </c>
      <c r="BE35" s="53">
        <f t="shared" ref="BE35:BE66" si="11">AF35+AH35+AJ35+AL35+AN35+AP35+AR35+AT35+AV35+AX35+AZ35+BB35</f>
        <v>0</v>
      </c>
      <c r="BF35" s="10" t="s">
        <v>177</v>
      </c>
      <c r="BG35" s="4" t="s">
        <v>36</v>
      </c>
      <c r="BH35" s="95" t="s">
        <v>478</v>
      </c>
    </row>
    <row r="36" spans="1:61" s="2" customFormat="1" hidden="1" x14ac:dyDescent="0.3">
      <c r="A36" s="10" t="s">
        <v>37</v>
      </c>
      <c r="B36" s="4" t="s">
        <v>38</v>
      </c>
      <c r="C36" s="19">
        <v>364.09344999999485</v>
      </c>
      <c r="D36" s="33">
        <v>0</v>
      </c>
      <c r="E36" s="64"/>
      <c r="F36" s="2">
        <v>0</v>
      </c>
      <c r="G36" s="64"/>
      <c r="H36" s="32">
        <f>'24-25'!E37</f>
        <v>0</v>
      </c>
      <c r="I36" s="64"/>
      <c r="J36" s="32">
        <f>'24-25'!F37</f>
        <v>2208.6200000000003</v>
      </c>
      <c r="K36" s="64">
        <v>1844.53</v>
      </c>
      <c r="L36" s="32">
        <f>'24-25'!G37</f>
        <v>5322.4500000000007</v>
      </c>
      <c r="M36" s="64">
        <v>5500</v>
      </c>
      <c r="N36" s="34">
        <v>1134.02</v>
      </c>
      <c r="O36" s="64"/>
      <c r="P36" s="32">
        <f>'24-25'!I37</f>
        <v>1142.8</v>
      </c>
      <c r="Q36" s="64">
        <v>2100</v>
      </c>
      <c r="R36" s="32">
        <f>'24-25'!J37</f>
        <v>1484.0193800000018</v>
      </c>
      <c r="S36" s="64"/>
      <c r="T36" s="32">
        <f>'24-25'!K37</f>
        <v>1633.46</v>
      </c>
      <c r="U36" s="64">
        <v>3200</v>
      </c>
      <c r="V36" s="32">
        <f>'24-25'!L37</f>
        <v>897.16597999999885</v>
      </c>
      <c r="W36" s="64"/>
      <c r="X36" s="32">
        <f>'24-25'!M37</f>
        <v>0</v>
      </c>
      <c r="Y36" s="64">
        <v>897.17</v>
      </c>
      <c r="Z36" s="32">
        <f>'24-25'!N37</f>
        <v>0</v>
      </c>
      <c r="AA36" s="64"/>
      <c r="AB36" s="51">
        <f t="shared" si="6"/>
        <v>83.25808999999208</v>
      </c>
      <c r="AC36" s="93">
        <f t="shared" si="7"/>
        <v>13822.535360000002</v>
      </c>
      <c r="AD36" s="93">
        <f t="shared" si="8"/>
        <v>13541.699999999999</v>
      </c>
      <c r="AE36" s="33">
        <f>'24-25'!P37</f>
        <v>0</v>
      </c>
      <c r="AF36" s="64"/>
      <c r="AG36" s="34">
        <f>'24-25'!Q37</f>
        <v>0</v>
      </c>
      <c r="AH36" s="64"/>
      <c r="AI36" s="34">
        <f>'24-25'!R37</f>
        <v>26.569679999997788</v>
      </c>
      <c r="AJ36" s="64"/>
      <c r="AK36" s="32"/>
      <c r="AL36" s="64"/>
      <c r="AM36" s="32"/>
      <c r="AN36" s="64"/>
      <c r="AO36" s="34"/>
      <c r="AP36" s="64"/>
      <c r="AQ36" s="32"/>
      <c r="AR36" s="64"/>
      <c r="AS36" s="32"/>
      <c r="AT36" s="64"/>
      <c r="AU36" s="32"/>
      <c r="AV36" s="64"/>
      <c r="AW36" s="32"/>
      <c r="AX36" s="64"/>
      <c r="AY36" s="32"/>
      <c r="AZ36" s="64"/>
      <c r="BA36" s="32"/>
      <c r="BB36" s="64"/>
      <c r="BC36" s="51">
        <f t="shared" si="9"/>
        <v>56.688409999994292</v>
      </c>
      <c r="BD36" s="52">
        <f t="shared" si="10"/>
        <v>26.569679999997788</v>
      </c>
      <c r="BE36" s="53">
        <f t="shared" si="11"/>
        <v>0</v>
      </c>
      <c r="BF36" s="10" t="s">
        <v>37</v>
      </c>
      <c r="BG36" s="4" t="s">
        <v>38</v>
      </c>
      <c r="BH36" s="95"/>
      <c r="BI36" s="2" t="s">
        <v>478</v>
      </c>
    </row>
    <row r="37" spans="1:61" s="2" customFormat="1" hidden="1" x14ac:dyDescent="0.3">
      <c r="A37" s="10" t="s">
        <v>178</v>
      </c>
      <c r="B37" s="4" t="s">
        <v>39</v>
      </c>
      <c r="C37" s="19">
        <v>-93.864260000000058</v>
      </c>
      <c r="D37" s="33">
        <v>0</v>
      </c>
      <c r="E37" s="64"/>
      <c r="F37" s="2">
        <v>8.2100000000000009</v>
      </c>
      <c r="G37" s="64"/>
      <c r="H37" s="32">
        <f>'24-25'!E38</f>
        <v>3.24</v>
      </c>
      <c r="I37" s="64">
        <v>500</v>
      </c>
      <c r="J37" s="32">
        <f>'24-25'!F38</f>
        <v>8.2100000000000009</v>
      </c>
      <c r="K37" s="64"/>
      <c r="L37" s="32">
        <f>'24-25'!G38</f>
        <v>24.630000000000003</v>
      </c>
      <c r="M37" s="64"/>
      <c r="N37" s="34">
        <v>687.25000000000011</v>
      </c>
      <c r="O37" s="64"/>
      <c r="P37" s="32">
        <f>'24-25'!I38</f>
        <v>1177.94</v>
      </c>
      <c r="Q37" s="64"/>
      <c r="R37" s="32">
        <f>'24-25'!J38</f>
        <v>1206.4001400000002</v>
      </c>
      <c r="S37" s="64">
        <v>2000</v>
      </c>
      <c r="T37" s="32">
        <f>'24-25'!K38</f>
        <v>607.95000000000005</v>
      </c>
      <c r="U37" s="64">
        <v>1000</v>
      </c>
      <c r="V37" s="32">
        <f>'24-25'!L38</f>
        <v>686.06650000000025</v>
      </c>
      <c r="W37" s="64">
        <v>1000</v>
      </c>
      <c r="X37" s="32">
        <f>'24-25'!M38</f>
        <v>6.2468199999999054</v>
      </c>
      <c r="Y37" s="64">
        <v>200</v>
      </c>
      <c r="Z37" s="32">
        <f>'24-25'!N38</f>
        <v>5.4551599999993847</v>
      </c>
      <c r="AA37" s="64"/>
      <c r="AB37" s="51">
        <f t="shared" si="6"/>
        <v>184.53712000000019</v>
      </c>
      <c r="AC37" s="93">
        <f t="shared" si="7"/>
        <v>4421.5986199999998</v>
      </c>
      <c r="AD37" s="93">
        <f t="shared" si="8"/>
        <v>4700</v>
      </c>
      <c r="AE37" s="33">
        <f>'24-25'!P38</f>
        <v>5.4486800000007287</v>
      </c>
      <c r="AF37" s="64"/>
      <c r="AG37" s="34">
        <f>'24-25'!Q38</f>
        <v>5.2963800000008252</v>
      </c>
      <c r="AH37" s="64"/>
      <c r="AI37" s="34">
        <f>'24-25'!R38</f>
        <v>5.7988799999994569</v>
      </c>
      <c r="AJ37" s="64"/>
      <c r="AK37" s="32"/>
      <c r="AL37" s="64"/>
      <c r="AM37" s="32"/>
      <c r="AN37" s="64"/>
      <c r="AO37" s="34"/>
      <c r="AP37" s="64"/>
      <c r="AQ37" s="32"/>
      <c r="AR37" s="64"/>
      <c r="AS37" s="32"/>
      <c r="AT37" s="64"/>
      <c r="AU37" s="32"/>
      <c r="AV37" s="64"/>
      <c r="AW37" s="32"/>
      <c r="AX37" s="64"/>
      <c r="AY37" s="32"/>
      <c r="AZ37" s="64"/>
      <c r="BA37" s="32"/>
      <c r="BB37" s="64"/>
      <c r="BC37" s="51">
        <f t="shared" si="9"/>
        <v>167.99317999999917</v>
      </c>
      <c r="BD37" s="52">
        <f t="shared" si="10"/>
        <v>16.543940000001012</v>
      </c>
      <c r="BE37" s="53">
        <f t="shared" si="11"/>
        <v>0</v>
      </c>
      <c r="BF37" s="10" t="s">
        <v>178</v>
      </c>
      <c r="BG37" s="4" t="s">
        <v>39</v>
      </c>
      <c r="BH37" s="95"/>
    </row>
    <row r="38" spans="1:61" s="2" customFormat="1" ht="14.4" customHeight="1" x14ac:dyDescent="0.3">
      <c r="A38" s="10" t="s">
        <v>179</v>
      </c>
      <c r="B38" s="5" t="s">
        <v>3</v>
      </c>
      <c r="C38" s="19">
        <v>-3.2904100000000005</v>
      </c>
      <c r="D38" s="33">
        <v>0</v>
      </c>
      <c r="E38" s="64"/>
      <c r="F38" s="2">
        <v>0</v>
      </c>
      <c r="G38" s="64"/>
      <c r="H38" s="32">
        <f>'24-25'!E39</f>
        <v>0</v>
      </c>
      <c r="I38" s="64"/>
      <c r="J38" s="32">
        <f>'24-25'!F39</f>
        <v>0</v>
      </c>
      <c r="K38" s="64"/>
      <c r="L38" s="32">
        <f>'24-25'!G39</f>
        <v>0</v>
      </c>
      <c r="M38" s="64"/>
      <c r="N38" s="34">
        <v>0</v>
      </c>
      <c r="O38" s="64"/>
      <c r="P38" s="32">
        <f>'24-25'!I39</f>
        <v>0</v>
      </c>
      <c r="Q38" s="64"/>
      <c r="R38" s="32">
        <v>0</v>
      </c>
      <c r="S38" s="64"/>
      <c r="T38" s="32">
        <v>0</v>
      </c>
      <c r="U38" s="64"/>
      <c r="V38" s="32">
        <f>'24-25'!L39</f>
        <v>0</v>
      </c>
      <c r="W38" s="64"/>
      <c r="X38" s="32">
        <v>0</v>
      </c>
      <c r="Y38" s="64"/>
      <c r="Z38" s="32">
        <f>'24-25'!N39</f>
        <v>0</v>
      </c>
      <c r="AA38" s="64"/>
      <c r="AB38" s="51">
        <f t="shared" si="6"/>
        <v>-3.2904100000000005</v>
      </c>
      <c r="AC38" s="93">
        <f t="shared" si="7"/>
        <v>0</v>
      </c>
      <c r="AD38" s="93">
        <f t="shared" si="8"/>
        <v>0</v>
      </c>
      <c r="AE38" s="33">
        <f>'24-25'!P39</f>
        <v>0</v>
      </c>
      <c r="AF38" s="64"/>
      <c r="AG38" s="34">
        <f>'24-25'!Q39</f>
        <v>0</v>
      </c>
      <c r="AH38" s="64"/>
      <c r="AI38" s="34">
        <f>'24-25'!R39</f>
        <v>0</v>
      </c>
      <c r="AJ38" s="64"/>
      <c r="AK38" s="32"/>
      <c r="AL38" s="64"/>
      <c r="AM38" s="32"/>
      <c r="AN38" s="64"/>
      <c r="AO38" s="34"/>
      <c r="AP38" s="64"/>
      <c r="AQ38" s="32"/>
      <c r="AR38" s="64"/>
      <c r="AS38" s="32"/>
      <c r="AT38" s="64"/>
      <c r="AU38" s="32"/>
      <c r="AV38" s="64"/>
      <c r="AW38" s="32"/>
      <c r="AX38" s="64"/>
      <c r="AY38" s="32"/>
      <c r="AZ38" s="64"/>
      <c r="BA38" s="32"/>
      <c r="BB38" s="64"/>
      <c r="BC38" s="51">
        <f t="shared" si="9"/>
        <v>-3.2904100000000005</v>
      </c>
      <c r="BD38" s="52">
        <f t="shared" si="10"/>
        <v>0</v>
      </c>
      <c r="BE38" s="53">
        <f t="shared" si="11"/>
        <v>0</v>
      </c>
      <c r="BF38" s="50" t="s">
        <v>179</v>
      </c>
      <c r="BG38" s="81" t="s">
        <v>3</v>
      </c>
      <c r="BH38" s="103"/>
    </row>
    <row r="39" spans="1:61" s="2" customFormat="1" ht="14.4" hidden="1" customHeight="1" x14ac:dyDescent="0.3">
      <c r="A39" s="10" t="s">
        <v>180</v>
      </c>
      <c r="B39" s="4" t="s">
        <v>40</v>
      </c>
      <c r="C39" s="19">
        <v>343.77047000000005</v>
      </c>
      <c r="D39" s="33">
        <v>0</v>
      </c>
      <c r="E39" s="64"/>
      <c r="F39" s="2">
        <v>0</v>
      </c>
      <c r="G39" s="64"/>
      <c r="H39" s="32">
        <f>'24-25'!E40</f>
        <v>0</v>
      </c>
      <c r="I39" s="64"/>
      <c r="J39" s="32">
        <f>'24-25'!F40</f>
        <v>0</v>
      </c>
      <c r="K39" s="64"/>
      <c r="L39" s="32">
        <f>'24-25'!G40</f>
        <v>0</v>
      </c>
      <c r="M39" s="64"/>
      <c r="N39" s="34">
        <v>0</v>
      </c>
      <c r="O39" s="64"/>
      <c r="P39" s="32">
        <f>'24-25'!I40</f>
        <v>0</v>
      </c>
      <c r="Q39" s="64"/>
      <c r="R39" s="32">
        <f>'24-25'!J40</f>
        <v>1.8367800000000001</v>
      </c>
      <c r="S39" s="64"/>
      <c r="T39" s="32">
        <f>'24-25'!K40</f>
        <v>0</v>
      </c>
      <c r="U39" s="64"/>
      <c r="V39" s="32">
        <f>'24-25'!L40</f>
        <v>0</v>
      </c>
      <c r="W39" s="64"/>
      <c r="X39" s="32">
        <f>'24-25'!M40</f>
        <v>0</v>
      </c>
      <c r="Y39" s="64"/>
      <c r="Z39" s="32">
        <f>'24-25'!N40</f>
        <v>0</v>
      </c>
      <c r="AA39" s="64"/>
      <c r="AB39" s="51">
        <f t="shared" si="6"/>
        <v>341.93369000000007</v>
      </c>
      <c r="AC39" s="93">
        <f t="shared" si="7"/>
        <v>1.8367800000000001</v>
      </c>
      <c r="AD39" s="93">
        <f t="shared" si="8"/>
        <v>0</v>
      </c>
      <c r="AE39" s="33">
        <f>'24-25'!P40</f>
        <v>0</v>
      </c>
      <c r="AF39" s="64"/>
      <c r="AG39" s="34">
        <f>'24-25'!Q40</f>
        <v>0</v>
      </c>
      <c r="AH39" s="64"/>
      <c r="AI39" s="34">
        <f>'24-25'!R40</f>
        <v>0</v>
      </c>
      <c r="AJ39" s="64"/>
      <c r="AK39" s="32"/>
      <c r="AL39" s="64"/>
      <c r="AM39" s="32"/>
      <c r="AN39" s="64"/>
      <c r="AO39" s="34"/>
      <c r="AP39" s="64"/>
      <c r="AQ39" s="32"/>
      <c r="AR39" s="64"/>
      <c r="AS39" s="32"/>
      <c r="AT39" s="64"/>
      <c r="AU39" s="32"/>
      <c r="AV39" s="64"/>
      <c r="AW39" s="32"/>
      <c r="AX39" s="64"/>
      <c r="AY39" s="32"/>
      <c r="AZ39" s="64"/>
      <c r="BA39" s="32"/>
      <c r="BB39" s="64"/>
      <c r="BC39" s="51">
        <f t="shared" si="9"/>
        <v>341.93369000000007</v>
      </c>
      <c r="BD39" s="52">
        <f t="shared" si="10"/>
        <v>0</v>
      </c>
      <c r="BE39" s="53">
        <f t="shared" si="11"/>
        <v>0</v>
      </c>
      <c r="BF39" s="10" t="s">
        <v>180</v>
      </c>
      <c r="BG39" s="4" t="s">
        <v>40</v>
      </c>
      <c r="BH39" s="95"/>
    </row>
    <row r="40" spans="1:61" s="2" customFormat="1" hidden="1" x14ac:dyDescent="0.3">
      <c r="A40" s="10" t="s">
        <v>181</v>
      </c>
      <c r="B40" s="4" t="s">
        <v>41</v>
      </c>
      <c r="C40" s="19">
        <v>-933.95947999999999</v>
      </c>
      <c r="D40" s="33">
        <v>0</v>
      </c>
      <c r="E40" s="64"/>
      <c r="F40" s="2">
        <v>0</v>
      </c>
      <c r="G40" s="64"/>
      <c r="H40" s="32">
        <f>'24-25'!E41</f>
        <v>0</v>
      </c>
      <c r="I40" s="64"/>
      <c r="J40" s="32">
        <f>'24-25'!F41</f>
        <v>0</v>
      </c>
      <c r="K40" s="64"/>
      <c r="L40" s="32">
        <f>'24-25'!G41</f>
        <v>0</v>
      </c>
      <c r="M40" s="64"/>
      <c r="N40" s="34">
        <v>0</v>
      </c>
      <c r="O40" s="64"/>
      <c r="P40" s="32">
        <f>'24-25'!I41</f>
        <v>8.94</v>
      </c>
      <c r="Q40" s="64"/>
      <c r="R40" s="32">
        <f>'24-25'!J41</f>
        <v>22.996560000000283</v>
      </c>
      <c r="S40" s="64"/>
      <c r="T40" s="32">
        <f>'24-25'!K41</f>
        <v>1.31</v>
      </c>
      <c r="U40" s="64">
        <v>1000</v>
      </c>
      <c r="V40" s="32">
        <f>'24-25'!L41</f>
        <v>11.500540000000433</v>
      </c>
      <c r="W40" s="64"/>
      <c r="X40" s="32">
        <f>'24-25'!M41</f>
        <v>1.3536400000025468</v>
      </c>
      <c r="Y40" s="64"/>
      <c r="Z40" s="32">
        <f>'24-25'!N41</f>
        <v>0</v>
      </c>
      <c r="AA40" s="64"/>
      <c r="AB40" s="51">
        <f t="shared" si="6"/>
        <v>19.939779999996745</v>
      </c>
      <c r="AC40" s="93">
        <f t="shared" si="7"/>
        <v>46.10074000000327</v>
      </c>
      <c r="AD40" s="93">
        <f t="shared" si="8"/>
        <v>1000</v>
      </c>
      <c r="AE40" s="33">
        <v>0</v>
      </c>
      <c r="AF40" s="64"/>
      <c r="AG40" s="34">
        <f>'24-25'!Q41</f>
        <v>8.9400000018213174E-3</v>
      </c>
      <c r="AH40" s="64"/>
      <c r="AI40" s="34">
        <f>'24-25'!R41</f>
        <v>17.728019999997496</v>
      </c>
      <c r="AJ40" s="64"/>
      <c r="AK40" s="32"/>
      <c r="AL40" s="64">
        <v>20</v>
      </c>
      <c r="AM40" s="32"/>
      <c r="AN40" s="64"/>
      <c r="AO40" s="34"/>
      <c r="AP40" s="64"/>
      <c r="AQ40" s="32"/>
      <c r="AR40" s="64"/>
      <c r="AS40" s="32"/>
      <c r="AT40" s="64"/>
      <c r="AU40" s="32"/>
      <c r="AV40" s="64"/>
      <c r="AW40" s="32"/>
      <c r="AX40" s="64"/>
      <c r="AY40" s="32"/>
      <c r="AZ40" s="64"/>
      <c r="BA40" s="32"/>
      <c r="BB40" s="64"/>
      <c r="BC40" s="51">
        <f t="shared" si="9"/>
        <v>22.202819999997427</v>
      </c>
      <c r="BD40" s="52">
        <f t="shared" si="10"/>
        <v>17.736959999999318</v>
      </c>
      <c r="BE40" s="53">
        <f t="shared" si="11"/>
        <v>20</v>
      </c>
      <c r="BF40" s="10" t="s">
        <v>181</v>
      </c>
      <c r="BG40" s="4" t="s">
        <v>487</v>
      </c>
      <c r="BH40" s="95"/>
    </row>
    <row r="41" spans="1:61" s="2" customFormat="1" ht="14.4" hidden="1" customHeight="1" x14ac:dyDescent="0.3">
      <c r="A41" s="10" t="s">
        <v>42</v>
      </c>
      <c r="B41" s="4" t="s">
        <v>43</v>
      </c>
      <c r="C41" s="19">
        <v>1258.2914499999995</v>
      </c>
      <c r="D41" s="33">
        <v>0</v>
      </c>
      <c r="E41" s="64"/>
      <c r="F41" s="2">
        <v>0</v>
      </c>
      <c r="G41" s="64"/>
      <c r="H41" s="32">
        <f>'24-25'!E42</f>
        <v>0</v>
      </c>
      <c r="I41" s="64"/>
      <c r="J41" s="32">
        <f>'24-25'!F42</f>
        <v>0</v>
      </c>
      <c r="K41" s="64"/>
      <c r="L41" s="32">
        <f>'24-25'!G42</f>
        <v>8.2100000000000009</v>
      </c>
      <c r="M41" s="64"/>
      <c r="N41" s="34">
        <v>188.61</v>
      </c>
      <c r="O41" s="64"/>
      <c r="P41" s="32">
        <f>'24-25'!I42</f>
        <v>227.82</v>
      </c>
      <c r="Q41" s="64"/>
      <c r="R41" s="32">
        <f>'24-25'!J42</f>
        <v>258.37641999999954</v>
      </c>
      <c r="S41" s="64">
        <v>1000</v>
      </c>
      <c r="T41" s="32">
        <f>'24-25'!K42</f>
        <v>134.63999999999999</v>
      </c>
      <c r="U41" s="64"/>
      <c r="V41" s="32">
        <f>'24-25'!L42</f>
        <v>0</v>
      </c>
      <c r="W41" s="64"/>
      <c r="X41" s="32">
        <f>'24-25'!M42</f>
        <v>0</v>
      </c>
      <c r="Y41" s="64"/>
      <c r="Z41" s="32">
        <f>'24-25'!N42</f>
        <v>0</v>
      </c>
      <c r="AA41" s="64"/>
      <c r="AB41" s="51">
        <f t="shared" si="6"/>
        <v>1440.6350299999999</v>
      </c>
      <c r="AC41" s="93">
        <f t="shared" si="7"/>
        <v>817.65641999999946</v>
      </c>
      <c r="AD41" s="93">
        <f t="shared" si="8"/>
        <v>1000</v>
      </c>
      <c r="AE41" s="33">
        <f>'24-25'!P42</f>
        <v>0</v>
      </c>
      <c r="AF41" s="64"/>
      <c r="AG41" s="34">
        <f>'24-25'!Q42</f>
        <v>0</v>
      </c>
      <c r="AH41" s="64"/>
      <c r="AI41" s="34">
        <f>'24-25'!R42</f>
        <v>0</v>
      </c>
      <c r="AJ41" s="64"/>
      <c r="AK41" s="32"/>
      <c r="AL41" s="64"/>
      <c r="AM41" s="32"/>
      <c r="AN41" s="64"/>
      <c r="AO41" s="34"/>
      <c r="AP41" s="64"/>
      <c r="AQ41" s="32"/>
      <c r="AR41" s="64"/>
      <c r="AS41" s="32"/>
      <c r="AT41" s="64"/>
      <c r="AU41" s="32"/>
      <c r="AV41" s="64"/>
      <c r="AW41" s="32"/>
      <c r="AX41" s="64"/>
      <c r="AY41" s="32"/>
      <c r="AZ41" s="64"/>
      <c r="BA41" s="32"/>
      <c r="BB41" s="64"/>
      <c r="BC41" s="51">
        <f t="shared" si="9"/>
        <v>1440.6350299999999</v>
      </c>
      <c r="BD41" s="52">
        <f t="shared" si="10"/>
        <v>0</v>
      </c>
      <c r="BE41" s="53">
        <f t="shared" si="11"/>
        <v>0</v>
      </c>
      <c r="BF41" s="10" t="s">
        <v>42</v>
      </c>
      <c r="BG41" s="4" t="s">
        <v>43</v>
      </c>
      <c r="BH41" s="95"/>
    </row>
    <row r="42" spans="1:61" s="2" customFormat="1" x14ac:dyDescent="0.3">
      <c r="A42" s="10" t="s">
        <v>182</v>
      </c>
      <c r="B42" s="4" t="s">
        <v>44</v>
      </c>
      <c r="C42" s="19">
        <v>-4.9358900000004979</v>
      </c>
      <c r="D42" s="33">
        <v>8.2100000000000009</v>
      </c>
      <c r="E42" s="64"/>
      <c r="F42" s="2">
        <v>0</v>
      </c>
      <c r="G42" s="64"/>
      <c r="H42" s="32">
        <f>'24-25'!E43</f>
        <v>0</v>
      </c>
      <c r="I42" s="64"/>
      <c r="J42" s="32">
        <f>'24-25'!F43</f>
        <v>0</v>
      </c>
      <c r="K42" s="64"/>
      <c r="L42" s="32">
        <f>'24-25'!G43</f>
        <v>11.450000000000001</v>
      </c>
      <c r="M42" s="64"/>
      <c r="N42" s="34">
        <v>0</v>
      </c>
      <c r="O42" s="64"/>
      <c r="P42" s="32">
        <f>'24-25'!I43</f>
        <v>1610.78</v>
      </c>
      <c r="Q42" s="64"/>
      <c r="R42" s="32">
        <f>'24-25'!J43</f>
        <v>11.71324000000277</v>
      </c>
      <c r="S42" s="64"/>
      <c r="T42" s="32">
        <f>'24-25'!K43</f>
        <v>2.36</v>
      </c>
      <c r="U42" s="64"/>
      <c r="V42" s="32">
        <f>'24-25'!L43</f>
        <v>2.5821999999978198</v>
      </c>
      <c r="W42" s="64"/>
      <c r="X42" s="32">
        <f>'24-25'!M43</f>
        <v>2.3910600000014979</v>
      </c>
      <c r="Y42" s="64"/>
      <c r="Z42" s="32">
        <f>'24-25'!N43</f>
        <v>2.7489799999975908</v>
      </c>
      <c r="AA42" s="64"/>
      <c r="AB42" s="51">
        <f t="shared" si="6"/>
        <v>-1657.17137</v>
      </c>
      <c r="AC42" s="93">
        <f t="shared" si="7"/>
        <v>1652.2354799999996</v>
      </c>
      <c r="AD42" s="93">
        <f t="shared" si="8"/>
        <v>0</v>
      </c>
      <c r="AE42" s="33">
        <f>'24-25'!P43</f>
        <v>2.6046999999993203</v>
      </c>
      <c r="AF42" s="64"/>
      <c r="AG42" s="34">
        <f>'24-25'!Q43</f>
        <v>2.4169600000000444</v>
      </c>
      <c r="AH42" s="64"/>
      <c r="AI42" s="34">
        <f>'24-25'!R43</f>
        <v>2.3106000000013682</v>
      </c>
      <c r="AJ42" s="64"/>
      <c r="AK42" s="32"/>
      <c r="AL42" s="64"/>
      <c r="AM42" s="32"/>
      <c r="AN42" s="64"/>
      <c r="AO42" s="34"/>
      <c r="AP42" s="64"/>
      <c r="AQ42" s="32"/>
      <c r="AR42" s="64"/>
      <c r="AS42" s="32"/>
      <c r="AT42" s="64"/>
      <c r="AU42" s="32"/>
      <c r="AV42" s="64"/>
      <c r="AW42" s="32"/>
      <c r="AX42" s="64"/>
      <c r="AY42" s="32"/>
      <c r="AZ42" s="64"/>
      <c r="BA42" s="32"/>
      <c r="BB42" s="64"/>
      <c r="BC42" s="51">
        <f t="shared" si="9"/>
        <v>-1664.5036300000008</v>
      </c>
      <c r="BD42" s="52">
        <f t="shared" si="10"/>
        <v>7.3322600000007334</v>
      </c>
      <c r="BE42" s="53">
        <f t="shared" si="11"/>
        <v>0</v>
      </c>
      <c r="BF42" s="50" t="s">
        <v>182</v>
      </c>
      <c r="BG42" s="80" t="s">
        <v>44</v>
      </c>
      <c r="BH42" s="96"/>
    </row>
    <row r="43" spans="1:61" s="2" customFormat="1" x14ac:dyDescent="0.3">
      <c r="A43" s="10" t="s">
        <v>183</v>
      </c>
      <c r="B43" s="4" t="s">
        <v>45</v>
      </c>
      <c r="C43" s="19">
        <v>-13984.929070000013</v>
      </c>
      <c r="D43" s="33">
        <v>10646.050000000001</v>
      </c>
      <c r="E43" s="64">
        <v>30373.83</v>
      </c>
      <c r="F43" s="2">
        <v>13517.920000000002</v>
      </c>
      <c r="G43" s="64">
        <v>13512.54</v>
      </c>
      <c r="H43" s="32">
        <f>'24-25'!E44</f>
        <v>11529.420000000002</v>
      </c>
      <c r="I43" s="64">
        <v>3016.39</v>
      </c>
      <c r="J43" s="32">
        <f>'24-25'!F44</f>
        <v>12796.44</v>
      </c>
      <c r="K43" s="64">
        <v>15572</v>
      </c>
      <c r="L43" s="32">
        <f>'24-25'!G44</f>
        <v>9547.510000000002</v>
      </c>
      <c r="M43" s="64">
        <v>9547.51</v>
      </c>
      <c r="N43" s="34">
        <v>6684.1100000000006</v>
      </c>
      <c r="O43" s="64">
        <v>6684.11</v>
      </c>
      <c r="P43" s="32">
        <f>'24-25'!I44</f>
        <v>4469.18</v>
      </c>
      <c r="Q43" s="64"/>
      <c r="R43" s="32">
        <f>'24-25'!J44</f>
        <v>6118.1007400000108</v>
      </c>
      <c r="S43" s="64">
        <v>10587.28</v>
      </c>
      <c r="T43" s="32">
        <f>'24-25'!K44</f>
        <v>4853.12</v>
      </c>
      <c r="U43" s="64"/>
      <c r="V43" s="32">
        <f>'24-25'!L44</f>
        <v>6005.3953200000196</v>
      </c>
      <c r="W43" s="64"/>
      <c r="X43" s="32">
        <f>'24-25'!M44</f>
        <v>5342.2392599999994</v>
      </c>
      <c r="Y43" s="64"/>
      <c r="Z43" s="32">
        <f>'24-25'!N44</f>
        <v>6790.1650199999958</v>
      </c>
      <c r="AA43" s="64"/>
      <c r="AB43" s="51">
        <f t="shared" si="6"/>
        <v>-22990.919410000046</v>
      </c>
      <c r="AC43" s="93">
        <f t="shared" si="7"/>
        <v>98299.650340000037</v>
      </c>
      <c r="AD43" s="93">
        <f t="shared" si="8"/>
        <v>89293.66</v>
      </c>
      <c r="AE43" s="33">
        <f>'24-25'!P44</f>
        <v>6725.2169800000156</v>
      </c>
      <c r="AF43" s="64"/>
      <c r="AG43" s="34">
        <f>'24-25'!Q44</f>
        <v>7770.7468800000006</v>
      </c>
      <c r="AH43" s="64">
        <v>37486.879999999997</v>
      </c>
      <c r="AI43" s="34">
        <f>'24-25'!R44</f>
        <v>6643.2283999999636</v>
      </c>
      <c r="AJ43" s="64"/>
      <c r="AK43" s="32"/>
      <c r="AL43" s="64"/>
      <c r="AM43" s="32"/>
      <c r="AN43" s="64"/>
      <c r="AO43" s="34"/>
      <c r="AP43" s="64"/>
      <c r="AQ43" s="32"/>
      <c r="AR43" s="64"/>
      <c r="AS43" s="32"/>
      <c r="AT43" s="64"/>
      <c r="AU43" s="32"/>
      <c r="AV43" s="64"/>
      <c r="AW43" s="32"/>
      <c r="AX43" s="64"/>
      <c r="AY43" s="32"/>
      <c r="AZ43" s="64"/>
      <c r="BA43" s="32"/>
      <c r="BB43" s="64"/>
      <c r="BC43" s="51">
        <f t="shared" si="9"/>
        <v>-6643.2316700000301</v>
      </c>
      <c r="BD43" s="52">
        <f t="shared" si="10"/>
        <v>21139.192259999982</v>
      </c>
      <c r="BE43" s="53">
        <f t="shared" si="11"/>
        <v>37486.879999999997</v>
      </c>
      <c r="BF43" s="50" t="s">
        <v>183</v>
      </c>
      <c r="BG43" s="80" t="s">
        <v>45</v>
      </c>
      <c r="BH43" s="96"/>
    </row>
    <row r="44" spans="1:61" s="2" customFormat="1" hidden="1" x14ac:dyDescent="0.3">
      <c r="A44" s="10" t="s">
        <v>184</v>
      </c>
      <c r="B44" s="4" t="s">
        <v>46</v>
      </c>
      <c r="C44" s="19">
        <v>-10426.397050000005</v>
      </c>
      <c r="D44" s="33">
        <v>2070.9700000000003</v>
      </c>
      <c r="E44" s="64">
        <v>12600</v>
      </c>
      <c r="F44" s="2">
        <v>15618.070000000002</v>
      </c>
      <c r="G44" s="64">
        <v>15600</v>
      </c>
      <c r="H44" s="32">
        <f>'24-25'!E45</f>
        <v>8848.3000000000011</v>
      </c>
      <c r="I44" s="64">
        <v>8900</v>
      </c>
      <c r="J44" s="32">
        <f>'24-25'!F45</f>
        <v>5157.4400000000005</v>
      </c>
      <c r="K44" s="64">
        <v>5100</v>
      </c>
      <c r="L44" s="32">
        <f>'24-25'!G45</f>
        <v>3998.4700000000003</v>
      </c>
      <c r="M44" s="64">
        <v>4000</v>
      </c>
      <c r="N44" s="34">
        <v>1963.45</v>
      </c>
      <c r="O44" s="64">
        <v>2000</v>
      </c>
      <c r="P44" s="32">
        <f>'24-25'!I45</f>
        <v>2708.8599999999997</v>
      </c>
      <c r="Q44" s="64">
        <v>2710</v>
      </c>
      <c r="R44" s="32">
        <f>'24-25'!J45</f>
        <v>2958.2395000000001</v>
      </c>
      <c r="S44" s="64">
        <v>3000</v>
      </c>
      <c r="T44" s="32">
        <f>'24-25'!K45</f>
        <v>2731.2</v>
      </c>
      <c r="U44" s="64">
        <v>3000</v>
      </c>
      <c r="V44" s="32">
        <f>'24-25'!L45</f>
        <v>5804.4603599999991</v>
      </c>
      <c r="W44" s="64">
        <v>6000</v>
      </c>
      <c r="X44" s="32">
        <f>'24-25'!M45</f>
        <v>5468.6660800000009</v>
      </c>
      <c r="Y44" s="64">
        <v>5500</v>
      </c>
      <c r="Z44" s="32">
        <f>'24-25'!N45</f>
        <v>8978.6241800000025</v>
      </c>
      <c r="AA44" s="64">
        <v>9000</v>
      </c>
      <c r="AB44" s="51">
        <f t="shared" si="6"/>
        <v>676.85282999998344</v>
      </c>
      <c r="AC44" s="93">
        <f t="shared" si="7"/>
        <v>66306.750120000012</v>
      </c>
      <c r="AD44" s="93">
        <f t="shared" si="8"/>
        <v>77410</v>
      </c>
      <c r="AE44" s="33">
        <f>'24-25'!P45</f>
        <v>7426.5795800000014</v>
      </c>
      <c r="AF44" s="64">
        <v>7500</v>
      </c>
      <c r="AG44" s="34">
        <f>'24-25'!Q45</f>
        <v>6610.6692000000003</v>
      </c>
      <c r="AH44" s="64">
        <v>7000</v>
      </c>
      <c r="AI44" s="34">
        <f>'24-25'!R45</f>
        <v>5378.1601799999917</v>
      </c>
      <c r="AJ44" s="64">
        <v>5400</v>
      </c>
      <c r="AK44" s="32"/>
      <c r="AL44" s="64"/>
      <c r="AM44" s="32"/>
      <c r="AN44" s="64"/>
      <c r="AO44" s="34"/>
      <c r="AP44" s="64"/>
      <c r="AQ44" s="32"/>
      <c r="AR44" s="64"/>
      <c r="AS44" s="32"/>
      <c r="AT44" s="64"/>
      <c r="AU44" s="32"/>
      <c r="AV44" s="64"/>
      <c r="AW44" s="32"/>
      <c r="AX44" s="64"/>
      <c r="AY44" s="32"/>
      <c r="AZ44" s="64"/>
      <c r="BA44" s="32"/>
      <c r="BB44" s="64"/>
      <c r="BC44" s="51">
        <f t="shared" si="9"/>
        <v>1161.4438699999901</v>
      </c>
      <c r="BD44" s="52">
        <f t="shared" si="10"/>
        <v>19415.408959999993</v>
      </c>
      <c r="BE44" s="53">
        <f t="shared" si="11"/>
        <v>19900</v>
      </c>
      <c r="BF44" s="10" t="s">
        <v>184</v>
      </c>
      <c r="BG44" s="4" t="s">
        <v>46</v>
      </c>
      <c r="BH44" s="95"/>
    </row>
    <row r="45" spans="1:61" s="2" customFormat="1" ht="14.4" hidden="1" customHeight="1" x14ac:dyDescent="0.3">
      <c r="A45" s="10" t="s">
        <v>185</v>
      </c>
      <c r="B45" s="4" t="s">
        <v>47</v>
      </c>
      <c r="C45" s="19">
        <v>108.07020000000017</v>
      </c>
      <c r="D45" s="33">
        <v>0</v>
      </c>
      <c r="E45" s="64"/>
      <c r="F45" s="2">
        <v>0</v>
      </c>
      <c r="G45" s="64"/>
      <c r="H45" s="32">
        <f>'24-25'!E46</f>
        <v>0</v>
      </c>
      <c r="I45" s="64"/>
      <c r="J45" s="32">
        <f>'24-25'!F46</f>
        <v>0</v>
      </c>
      <c r="K45" s="64"/>
      <c r="L45" s="32">
        <f>'24-25'!G46</f>
        <v>0</v>
      </c>
      <c r="M45" s="64"/>
      <c r="N45" s="34">
        <v>0</v>
      </c>
      <c r="O45" s="64"/>
      <c r="P45" s="32">
        <f>'24-25'!I46</f>
        <v>0</v>
      </c>
      <c r="Q45" s="64"/>
      <c r="R45" s="32">
        <f>'24-25'!J46</f>
        <v>4.6464200000001483</v>
      </c>
      <c r="S45" s="64"/>
      <c r="T45" s="32">
        <f>'24-25'!K46</f>
        <v>0.02</v>
      </c>
      <c r="U45" s="64"/>
      <c r="V45" s="32">
        <f>'24-25'!L46</f>
        <v>3.6999999999125068E-3</v>
      </c>
      <c r="W45" s="64"/>
      <c r="X45" s="32">
        <f>'24-25'!M46</f>
        <v>0</v>
      </c>
      <c r="Y45" s="64"/>
      <c r="Z45" s="32">
        <f>'24-25'!N46</f>
        <v>0</v>
      </c>
      <c r="AA45" s="64"/>
      <c r="AB45" s="51">
        <f t="shared" si="6"/>
        <v>103.40008000000012</v>
      </c>
      <c r="AC45" s="93">
        <f t="shared" si="7"/>
        <v>4.6701200000000602</v>
      </c>
      <c r="AD45" s="93">
        <f t="shared" si="8"/>
        <v>0</v>
      </c>
      <c r="AE45" s="33">
        <f>'24-25'!P46</f>
        <v>0</v>
      </c>
      <c r="AF45" s="64"/>
      <c r="AG45" s="34">
        <f>'24-25'!Q46</f>
        <v>0</v>
      </c>
      <c r="AH45" s="64"/>
      <c r="AI45" s="34">
        <f>'24-25'!R46</f>
        <v>8.9399999997885962E-3</v>
      </c>
      <c r="AJ45" s="64"/>
      <c r="AK45" s="32"/>
      <c r="AL45" s="64"/>
      <c r="AM45" s="32"/>
      <c r="AN45" s="64"/>
      <c r="AO45" s="34"/>
      <c r="AP45" s="64"/>
      <c r="AQ45" s="32"/>
      <c r="AR45" s="64"/>
      <c r="AS45" s="32"/>
      <c r="AT45" s="64"/>
      <c r="AU45" s="32"/>
      <c r="AV45" s="64"/>
      <c r="AW45" s="32"/>
      <c r="AX45" s="64"/>
      <c r="AY45" s="32"/>
      <c r="AZ45" s="64"/>
      <c r="BA45" s="32"/>
      <c r="BB45" s="64"/>
      <c r="BC45" s="51">
        <f t="shared" si="9"/>
        <v>103.39114000000033</v>
      </c>
      <c r="BD45" s="52">
        <f t="shared" si="10"/>
        <v>8.9399999997885962E-3</v>
      </c>
      <c r="BE45" s="53">
        <f t="shared" si="11"/>
        <v>0</v>
      </c>
      <c r="BF45" s="10" t="s">
        <v>185</v>
      </c>
      <c r="BG45" s="4" t="s">
        <v>47</v>
      </c>
      <c r="BH45" s="95"/>
    </row>
    <row r="46" spans="1:61" s="2" customFormat="1" ht="14.4" hidden="1" customHeight="1" x14ac:dyDescent="0.3">
      <c r="A46" s="10" t="s">
        <v>186</v>
      </c>
      <c r="B46" s="4" t="s">
        <v>48</v>
      </c>
      <c r="C46" s="19">
        <v>2972.0421900000001</v>
      </c>
      <c r="D46" s="33">
        <v>0</v>
      </c>
      <c r="E46" s="64"/>
      <c r="F46" s="2">
        <v>0</v>
      </c>
      <c r="G46" s="64"/>
      <c r="H46" s="32">
        <f>'24-25'!E47</f>
        <v>0</v>
      </c>
      <c r="I46" s="64"/>
      <c r="J46" s="32">
        <f>'24-25'!F47</f>
        <v>0</v>
      </c>
      <c r="K46" s="64"/>
      <c r="L46" s="32">
        <f>'24-25'!G47</f>
        <v>24.630000000000003</v>
      </c>
      <c r="M46" s="64"/>
      <c r="N46" s="34">
        <v>31.110000000000003</v>
      </c>
      <c r="O46" s="64"/>
      <c r="P46" s="32">
        <f>'24-25'!I47</f>
        <v>52.099999999999994</v>
      </c>
      <c r="Q46" s="64"/>
      <c r="R46" s="32">
        <f>'24-25'!J47</f>
        <v>44.376900000000049</v>
      </c>
      <c r="S46" s="64">
        <v>107.84</v>
      </c>
      <c r="T46" s="32">
        <f>'24-25'!K47</f>
        <v>37.770000000000003</v>
      </c>
      <c r="U46" s="64">
        <v>82.15</v>
      </c>
      <c r="V46" s="32">
        <f>'24-25'!L47</f>
        <v>16.268579999999716</v>
      </c>
      <c r="W46" s="64">
        <v>16.27</v>
      </c>
      <c r="X46" s="32">
        <f>'24-25'!M47</f>
        <v>2.6820000000382149E-2</v>
      </c>
      <c r="Y46" s="64"/>
      <c r="Z46" s="32">
        <f>'24-25'!N47</f>
        <v>0</v>
      </c>
      <c r="AA46" s="64"/>
      <c r="AB46" s="51">
        <f t="shared" si="6"/>
        <v>2972.01989</v>
      </c>
      <c r="AC46" s="93">
        <f t="shared" si="7"/>
        <v>206.28230000000019</v>
      </c>
      <c r="AD46" s="93">
        <f t="shared" si="8"/>
        <v>206.26000000000002</v>
      </c>
      <c r="AE46" s="33">
        <f>'24-25'!P47</f>
        <v>0</v>
      </c>
      <c r="AF46" s="64"/>
      <c r="AG46" s="34">
        <f>'24-25'!Q47</f>
        <v>0</v>
      </c>
      <c r="AH46" s="64"/>
      <c r="AI46" s="34">
        <f>'24-25'!R47</f>
        <v>0</v>
      </c>
      <c r="AJ46" s="64"/>
      <c r="AK46" s="32"/>
      <c r="AL46" s="64"/>
      <c r="AM46" s="32"/>
      <c r="AN46" s="64"/>
      <c r="AO46" s="34"/>
      <c r="AP46" s="64"/>
      <c r="AQ46" s="32"/>
      <c r="AR46" s="64"/>
      <c r="AS46" s="32"/>
      <c r="AT46" s="64"/>
      <c r="AU46" s="32"/>
      <c r="AV46" s="64"/>
      <c r="AW46" s="32"/>
      <c r="AX46" s="64"/>
      <c r="AY46" s="32"/>
      <c r="AZ46" s="64"/>
      <c r="BA46" s="32"/>
      <c r="BB46" s="64"/>
      <c r="BC46" s="51">
        <f t="shared" si="9"/>
        <v>2972.01989</v>
      </c>
      <c r="BD46" s="52">
        <f t="shared" si="10"/>
        <v>0</v>
      </c>
      <c r="BE46" s="53">
        <f t="shared" si="11"/>
        <v>0</v>
      </c>
      <c r="BF46" s="10" t="s">
        <v>186</v>
      </c>
      <c r="BG46" s="4" t="s">
        <v>48</v>
      </c>
      <c r="BH46" s="95"/>
    </row>
    <row r="47" spans="1:61" s="2" customFormat="1" ht="14.4" hidden="1" customHeight="1" x14ac:dyDescent="0.3">
      <c r="A47" s="10" t="s">
        <v>187</v>
      </c>
      <c r="B47" s="4" t="s">
        <v>49</v>
      </c>
      <c r="C47" s="19">
        <v>6835.4790100000018</v>
      </c>
      <c r="D47" s="33">
        <v>0</v>
      </c>
      <c r="E47" s="64"/>
      <c r="F47" s="2">
        <v>0</v>
      </c>
      <c r="G47" s="64"/>
      <c r="H47" s="32">
        <f>'24-25'!E48</f>
        <v>0</v>
      </c>
      <c r="I47" s="64"/>
      <c r="J47" s="32">
        <f>'24-25'!F48</f>
        <v>0</v>
      </c>
      <c r="K47" s="64"/>
      <c r="L47" s="32">
        <f>'24-25'!G48</f>
        <v>0</v>
      </c>
      <c r="M47" s="64"/>
      <c r="N47" s="34">
        <v>0</v>
      </c>
      <c r="O47" s="64"/>
      <c r="P47" s="32">
        <f>'24-25'!I48</f>
        <v>0</v>
      </c>
      <c r="Q47" s="64"/>
      <c r="R47" s="32">
        <f>'24-25'!J48</f>
        <v>4.8568199999996207</v>
      </c>
      <c r="S47" s="64"/>
      <c r="T47" s="32">
        <f>'24-25'!K48</f>
        <v>0</v>
      </c>
      <c r="U47" s="64"/>
      <c r="V47" s="32">
        <f>'24-25'!L48</f>
        <v>0</v>
      </c>
      <c r="W47" s="64"/>
      <c r="X47" s="32">
        <f>'24-25'!M48</f>
        <v>0</v>
      </c>
      <c r="Y47" s="64"/>
      <c r="Z47" s="32">
        <f>'24-25'!N48</f>
        <v>0</v>
      </c>
      <c r="AA47" s="64">
        <v>4000</v>
      </c>
      <c r="AB47" s="51">
        <f t="shared" si="6"/>
        <v>10830.622190000002</v>
      </c>
      <c r="AC47" s="93">
        <f t="shared" si="7"/>
        <v>4.8568199999996207</v>
      </c>
      <c r="AD47" s="93">
        <f t="shared" si="8"/>
        <v>4000</v>
      </c>
      <c r="AE47" s="33">
        <f>'24-25'!P48</f>
        <v>0</v>
      </c>
      <c r="AF47" s="64"/>
      <c r="AG47" s="34">
        <f>'24-25'!Q48</f>
        <v>0</v>
      </c>
      <c r="AH47" s="64"/>
      <c r="AI47" s="34">
        <f>'24-25'!R48</f>
        <v>0</v>
      </c>
      <c r="AJ47" s="64"/>
      <c r="AK47" s="32"/>
      <c r="AL47" s="64"/>
      <c r="AM47" s="32"/>
      <c r="AN47" s="64"/>
      <c r="AO47" s="34"/>
      <c r="AP47" s="64"/>
      <c r="AQ47" s="32"/>
      <c r="AR47" s="64"/>
      <c r="AS47" s="32"/>
      <c r="AT47" s="64"/>
      <c r="AU47" s="32"/>
      <c r="AV47" s="64"/>
      <c r="AW47" s="32"/>
      <c r="AX47" s="64"/>
      <c r="AY47" s="32"/>
      <c r="AZ47" s="64"/>
      <c r="BA47" s="32"/>
      <c r="BB47" s="64"/>
      <c r="BC47" s="51">
        <f t="shared" si="9"/>
        <v>10830.622190000002</v>
      </c>
      <c r="BD47" s="52">
        <f t="shared" si="10"/>
        <v>0</v>
      </c>
      <c r="BE47" s="53">
        <f t="shared" si="11"/>
        <v>0</v>
      </c>
      <c r="BF47" s="10" t="s">
        <v>187</v>
      </c>
      <c r="BG47" s="4" t="s">
        <v>49</v>
      </c>
      <c r="BH47" s="95"/>
    </row>
    <row r="48" spans="1:61" s="2" customFormat="1" ht="14.4" hidden="1" customHeight="1" x14ac:dyDescent="0.3">
      <c r="A48" s="10" t="s">
        <v>188</v>
      </c>
      <c r="B48" s="4" t="s">
        <v>50</v>
      </c>
      <c r="C48" s="19">
        <v>1444.6608599999995</v>
      </c>
      <c r="D48" s="33">
        <v>73.890000000000015</v>
      </c>
      <c r="E48" s="64">
        <v>118.18</v>
      </c>
      <c r="F48" s="2">
        <v>52.500000000000007</v>
      </c>
      <c r="G48" s="64"/>
      <c r="H48" s="32">
        <f>'24-25'!E49</f>
        <v>8.2100000000000009</v>
      </c>
      <c r="I48" s="64"/>
      <c r="J48" s="32">
        <f>'24-25'!F49</f>
        <v>27.870000000000005</v>
      </c>
      <c r="K48" s="64"/>
      <c r="L48" s="32">
        <f>'24-25'!G49</f>
        <v>534.91000000000008</v>
      </c>
      <c r="M48" s="64"/>
      <c r="N48" s="34">
        <v>781.21</v>
      </c>
      <c r="O48" s="64"/>
      <c r="P48" s="32">
        <f>'24-25'!I49</f>
        <v>765.16</v>
      </c>
      <c r="Q48" s="64"/>
      <c r="R48" s="32">
        <f>'24-25'!J49</f>
        <v>1228.3295800000008</v>
      </c>
      <c r="S48" s="64">
        <v>2169.86</v>
      </c>
      <c r="T48" s="32">
        <f>'24-25'!K49</f>
        <v>1295.0899999999999</v>
      </c>
      <c r="U48" s="64">
        <v>2523.42</v>
      </c>
      <c r="V48" s="32">
        <f>'24-25'!L49</f>
        <v>954.11904000000163</v>
      </c>
      <c r="W48" s="64">
        <v>954.12</v>
      </c>
      <c r="X48" s="32">
        <f>'24-25'!M49</f>
        <v>60.197719999998228</v>
      </c>
      <c r="Y48" s="64"/>
      <c r="Z48" s="32">
        <f>'24-25'!N49</f>
        <v>74.381800000001448</v>
      </c>
      <c r="AA48" s="64"/>
      <c r="AB48" s="51">
        <f t="shared" si="6"/>
        <v>1354.372719999998</v>
      </c>
      <c r="AC48" s="93">
        <f t="shared" si="7"/>
        <v>5855.8681400000014</v>
      </c>
      <c r="AD48" s="93">
        <f t="shared" si="8"/>
        <v>5765.58</v>
      </c>
      <c r="AE48" s="33">
        <f>'24-25'!P49</f>
        <v>31.813860000002343</v>
      </c>
      <c r="AF48" s="64"/>
      <c r="AG48" s="34">
        <f>'24-25'!Q49</f>
        <v>56.652860000002782</v>
      </c>
      <c r="AH48" s="64"/>
      <c r="AI48" s="34">
        <f>'24-25'!R49</f>
        <v>11.950039999994088</v>
      </c>
      <c r="AJ48" s="64"/>
      <c r="AK48" s="32"/>
      <c r="AL48" s="64"/>
      <c r="AM48" s="32"/>
      <c r="AN48" s="64"/>
      <c r="AO48" s="34"/>
      <c r="AP48" s="64"/>
      <c r="AQ48" s="32"/>
      <c r="AR48" s="64"/>
      <c r="AS48" s="32"/>
      <c r="AT48" s="64"/>
      <c r="AU48" s="32"/>
      <c r="AV48" s="64"/>
      <c r="AW48" s="32"/>
      <c r="AX48" s="64"/>
      <c r="AY48" s="32"/>
      <c r="AZ48" s="64"/>
      <c r="BA48" s="32"/>
      <c r="BB48" s="64"/>
      <c r="BC48" s="51">
        <f t="shared" si="9"/>
        <v>1253.9559599999989</v>
      </c>
      <c r="BD48" s="52">
        <f t="shared" si="10"/>
        <v>100.41675999999921</v>
      </c>
      <c r="BE48" s="53">
        <f t="shared" si="11"/>
        <v>0</v>
      </c>
      <c r="BF48" s="10" t="s">
        <v>188</v>
      </c>
      <c r="BG48" s="4" t="s">
        <v>50</v>
      </c>
      <c r="BH48" s="95"/>
    </row>
    <row r="49" spans="1:61" s="2" customFormat="1" x14ac:dyDescent="0.3">
      <c r="A49" s="10" t="s">
        <v>189</v>
      </c>
      <c r="B49" s="4" t="s">
        <v>51</v>
      </c>
      <c r="C49" s="19">
        <v>1648.7497500000013</v>
      </c>
      <c r="D49" s="33">
        <v>0</v>
      </c>
      <c r="E49" s="64"/>
      <c r="F49" s="2">
        <v>0</v>
      </c>
      <c r="G49" s="64"/>
      <c r="H49" s="32">
        <f>'24-25'!E50</f>
        <v>0</v>
      </c>
      <c r="I49" s="64"/>
      <c r="J49" s="32">
        <f>'24-25'!F50</f>
        <v>0</v>
      </c>
      <c r="K49" s="64"/>
      <c r="L49" s="32">
        <f>'24-25'!G50</f>
        <v>455.64000000000004</v>
      </c>
      <c r="M49" s="64"/>
      <c r="N49" s="34">
        <v>1242.0400000000002</v>
      </c>
      <c r="O49" s="64">
        <v>394.08</v>
      </c>
      <c r="P49" s="32">
        <f>'24-25'!I50</f>
        <v>1196.76</v>
      </c>
      <c r="Q49" s="64">
        <v>1020</v>
      </c>
      <c r="R49" s="32">
        <f>'24-25'!J50</f>
        <v>1777.2318199999938</v>
      </c>
      <c r="S49" s="64"/>
      <c r="T49" s="32">
        <f>'24-25'!K50</f>
        <v>1620.74</v>
      </c>
      <c r="U49" s="64">
        <v>1777.23</v>
      </c>
      <c r="V49" s="32">
        <f>'24-25'!L50</f>
        <v>1654.9991400000069</v>
      </c>
      <c r="W49" s="64"/>
      <c r="X49" s="32">
        <f>'24-25'!M50</f>
        <v>110.98783999999925</v>
      </c>
      <c r="Y49" s="64">
        <v>3107.35</v>
      </c>
      <c r="Z49" s="32">
        <f>'24-25'!N50</f>
        <v>0</v>
      </c>
      <c r="AA49" s="64"/>
      <c r="AB49" s="51">
        <f t="shared" si="6"/>
        <v>-110.98904999999877</v>
      </c>
      <c r="AC49" s="93">
        <f t="shared" si="7"/>
        <v>8058.3987999999999</v>
      </c>
      <c r="AD49" s="93">
        <f t="shared" si="8"/>
        <v>6298.66</v>
      </c>
      <c r="AE49" s="33">
        <f>'24-25'!P50</f>
        <v>0</v>
      </c>
      <c r="AF49" s="64"/>
      <c r="AG49" s="34">
        <f>'24-25'!Q50</f>
        <v>0</v>
      </c>
      <c r="AH49" s="64"/>
      <c r="AI49" s="34">
        <f>'24-25'!R50</f>
        <v>0</v>
      </c>
      <c r="AJ49" s="64"/>
      <c r="AK49" s="32"/>
      <c r="AL49" s="64"/>
      <c r="AM49" s="32"/>
      <c r="AN49" s="64"/>
      <c r="AO49" s="34"/>
      <c r="AP49" s="64"/>
      <c r="AQ49" s="32"/>
      <c r="AR49" s="64"/>
      <c r="AS49" s="32"/>
      <c r="AT49" s="64"/>
      <c r="AU49" s="32"/>
      <c r="AV49" s="64"/>
      <c r="AW49" s="32"/>
      <c r="AX49" s="64"/>
      <c r="AY49" s="32"/>
      <c r="AZ49" s="64"/>
      <c r="BA49" s="32"/>
      <c r="BB49" s="64"/>
      <c r="BC49" s="51">
        <f t="shared" si="9"/>
        <v>-110.98904999999877</v>
      </c>
      <c r="BD49" s="52">
        <f t="shared" si="10"/>
        <v>0</v>
      </c>
      <c r="BE49" s="53">
        <f t="shared" si="11"/>
        <v>0</v>
      </c>
      <c r="BF49" s="50" t="s">
        <v>189</v>
      </c>
      <c r="BG49" s="80" t="s">
        <v>51</v>
      </c>
      <c r="BH49" s="96"/>
    </row>
    <row r="50" spans="1:61" s="2" customFormat="1" ht="14.4" hidden="1" customHeight="1" x14ac:dyDescent="0.3">
      <c r="A50" s="10" t="s">
        <v>190</v>
      </c>
      <c r="B50" s="4" t="s">
        <v>52</v>
      </c>
      <c r="C50" s="19">
        <v>3896.1200500000004</v>
      </c>
      <c r="D50" s="33">
        <v>0</v>
      </c>
      <c r="E50" s="64"/>
      <c r="F50" s="2">
        <v>0</v>
      </c>
      <c r="G50" s="64"/>
      <c r="H50" s="32">
        <f>'24-25'!E51</f>
        <v>0</v>
      </c>
      <c r="I50" s="64"/>
      <c r="J50" s="32">
        <f>'24-25'!F51</f>
        <v>0</v>
      </c>
      <c r="K50" s="64"/>
      <c r="L50" s="32">
        <f>'24-25'!G51</f>
        <v>8.2100000000000009</v>
      </c>
      <c r="M50" s="64"/>
      <c r="N50" s="34">
        <v>180.40000000000003</v>
      </c>
      <c r="O50" s="64"/>
      <c r="P50" s="32">
        <f>'24-25'!I51</f>
        <v>421.41999999999996</v>
      </c>
      <c r="Q50" s="64"/>
      <c r="R50" s="32">
        <f>'24-25'!J51</f>
        <v>91.832200000000356</v>
      </c>
      <c r="S50" s="64"/>
      <c r="T50" s="32">
        <f>'24-25'!K51</f>
        <v>104.25</v>
      </c>
      <c r="U50" s="64"/>
      <c r="V50" s="32">
        <f>'24-25'!L51</f>
        <v>3.3703800000016098</v>
      </c>
      <c r="W50" s="64"/>
      <c r="X50" s="32">
        <f>'24-25'!M51</f>
        <v>0.83141999999863392</v>
      </c>
      <c r="Y50" s="64"/>
      <c r="Z50" s="32">
        <f>'24-25'!N51</f>
        <v>0</v>
      </c>
      <c r="AA50" s="64"/>
      <c r="AB50" s="51">
        <f t="shared" si="6"/>
        <v>3085.8060499999997</v>
      </c>
      <c r="AC50" s="93">
        <f t="shared" si="7"/>
        <v>810.31400000000065</v>
      </c>
      <c r="AD50" s="93">
        <f t="shared" si="8"/>
        <v>0</v>
      </c>
      <c r="AE50" s="33">
        <f>'24-25'!P51</f>
        <v>0</v>
      </c>
      <c r="AF50" s="64"/>
      <c r="AG50" s="34">
        <f>'24-25'!Q51</f>
        <v>0</v>
      </c>
      <c r="AH50" s="64"/>
      <c r="AI50" s="34">
        <f>'24-25'!R51</f>
        <v>0</v>
      </c>
      <c r="AJ50" s="64"/>
      <c r="AK50" s="32"/>
      <c r="AL50" s="64"/>
      <c r="AM50" s="32"/>
      <c r="AN50" s="64"/>
      <c r="AO50" s="34"/>
      <c r="AP50" s="64"/>
      <c r="AQ50" s="32"/>
      <c r="AR50" s="64"/>
      <c r="AS50" s="32"/>
      <c r="AT50" s="64"/>
      <c r="AU50" s="32"/>
      <c r="AV50" s="64"/>
      <c r="AW50" s="32"/>
      <c r="AX50" s="64"/>
      <c r="AY50" s="32"/>
      <c r="AZ50" s="64"/>
      <c r="BA50" s="32"/>
      <c r="BB50" s="64"/>
      <c r="BC50" s="51">
        <f t="shared" si="9"/>
        <v>3085.8060499999997</v>
      </c>
      <c r="BD50" s="52">
        <f t="shared" si="10"/>
        <v>0</v>
      </c>
      <c r="BE50" s="53">
        <f t="shared" si="11"/>
        <v>0</v>
      </c>
      <c r="BF50" s="10" t="s">
        <v>190</v>
      </c>
      <c r="BG50" s="4" t="s">
        <v>52</v>
      </c>
      <c r="BH50" s="95"/>
    </row>
    <row r="51" spans="1:61" s="2" customFormat="1" ht="14.4" customHeight="1" x14ac:dyDescent="0.3">
      <c r="A51" s="10" t="s">
        <v>191</v>
      </c>
      <c r="B51" s="4" t="s">
        <v>53</v>
      </c>
      <c r="C51" s="19">
        <v>-7065.9331400000001</v>
      </c>
      <c r="D51" s="33">
        <v>8391.8000000000011</v>
      </c>
      <c r="E51" s="64">
        <v>15457.73</v>
      </c>
      <c r="F51" s="2">
        <v>7829.2100000000009</v>
      </c>
      <c r="G51" s="64">
        <v>7829.21</v>
      </c>
      <c r="H51" s="32">
        <f>'24-25'!E52</f>
        <v>5629.2400000000007</v>
      </c>
      <c r="I51" s="64"/>
      <c r="J51" s="32">
        <f>'24-25'!F52</f>
        <v>2926.1000000000004</v>
      </c>
      <c r="K51" s="64">
        <f>5629.24+2083.33+2926.1</f>
        <v>10638.67</v>
      </c>
      <c r="L51" s="32">
        <f>'24-25'!G52</f>
        <v>874.76</v>
      </c>
      <c r="M51" s="64">
        <v>874.76</v>
      </c>
      <c r="N51" s="34">
        <v>799.80000000000007</v>
      </c>
      <c r="O51" s="64">
        <v>1935.55</v>
      </c>
      <c r="P51" s="32">
        <f>'24-25'!I52</f>
        <v>2316.16</v>
      </c>
      <c r="Q51" s="64">
        <v>2327</v>
      </c>
      <c r="R51" s="32">
        <f>'24-25'!J52</f>
        <v>1989.6430399999733</v>
      </c>
      <c r="S51" s="64">
        <v>1990</v>
      </c>
      <c r="T51" s="32">
        <f>'24-25'!K52</f>
        <v>503.28</v>
      </c>
      <c r="U51" s="64">
        <v>600</v>
      </c>
      <c r="V51" s="32">
        <f>'24-25'!L52</f>
        <v>1392.4334400000164</v>
      </c>
      <c r="W51" s="64">
        <v>1400</v>
      </c>
      <c r="X51" s="32">
        <f>'24-25'!M52</f>
        <v>5930.3118399999576</v>
      </c>
      <c r="Y51" s="64"/>
      <c r="Z51" s="32">
        <f>'24-25'!N52</f>
        <v>7560.9222800000271</v>
      </c>
      <c r="AA51" s="64">
        <v>2600</v>
      </c>
      <c r="AB51" s="51">
        <f t="shared" si="6"/>
        <v>-7556.6737399999683</v>
      </c>
      <c r="AC51" s="93">
        <f t="shared" si="7"/>
        <v>46143.660599999974</v>
      </c>
      <c r="AD51" s="93">
        <f t="shared" si="8"/>
        <v>45652.920000000006</v>
      </c>
      <c r="AE51" s="33">
        <f>'24-25'!P52</f>
        <v>6923.0619399999723</v>
      </c>
      <c r="AF51" s="64">
        <v>15000</v>
      </c>
      <c r="AG51" s="34">
        <f>'24-25'!Q52</f>
        <v>6901.2411600000114</v>
      </c>
      <c r="AH51" s="64"/>
      <c r="AI51" s="34">
        <f>'24-25'!R52</f>
        <v>6020.6997599999968</v>
      </c>
      <c r="AJ51" s="64">
        <v>7000</v>
      </c>
      <c r="AK51" s="32"/>
      <c r="AL51" s="64"/>
      <c r="AM51" s="32"/>
      <c r="AN51" s="64"/>
      <c r="AO51" s="34"/>
      <c r="AP51" s="64"/>
      <c r="AQ51" s="32"/>
      <c r="AR51" s="64"/>
      <c r="AS51" s="32"/>
      <c r="AT51" s="64"/>
      <c r="AU51" s="32"/>
      <c r="AV51" s="64"/>
      <c r="AW51" s="32"/>
      <c r="AX51" s="64"/>
      <c r="AY51" s="32"/>
      <c r="AZ51" s="64"/>
      <c r="BA51" s="32"/>
      <c r="BB51" s="64"/>
      <c r="BC51" s="51">
        <f t="shared" si="9"/>
        <v>-5401.676599999947</v>
      </c>
      <c r="BD51" s="52">
        <f t="shared" si="10"/>
        <v>19845.002859999979</v>
      </c>
      <c r="BE51" s="53">
        <f t="shared" si="11"/>
        <v>22000</v>
      </c>
      <c r="BF51" s="50" t="s">
        <v>191</v>
      </c>
      <c r="BG51" s="80" t="s">
        <v>53</v>
      </c>
      <c r="BH51" s="96"/>
    </row>
    <row r="52" spans="1:61" s="2" customFormat="1" x14ac:dyDescent="0.3">
      <c r="A52" s="10" t="s">
        <v>192</v>
      </c>
      <c r="B52" s="4" t="s">
        <v>54</v>
      </c>
      <c r="C52" s="19">
        <v>-1249.293909999999</v>
      </c>
      <c r="D52" s="33">
        <v>0</v>
      </c>
      <c r="E52" s="64"/>
      <c r="F52" s="2">
        <v>0</v>
      </c>
      <c r="G52" s="64"/>
      <c r="H52" s="32">
        <f>'24-25'!E53</f>
        <v>0</v>
      </c>
      <c r="I52" s="64">
        <v>2000</v>
      </c>
      <c r="J52" s="32">
        <f>'24-25'!F53</f>
        <v>288.86000000000007</v>
      </c>
      <c r="K52" s="64"/>
      <c r="L52" s="32">
        <f>'24-25'!G53</f>
        <v>2727.77</v>
      </c>
      <c r="M52" s="64"/>
      <c r="N52" s="34">
        <v>1935.5500000000002</v>
      </c>
      <c r="O52" s="64">
        <v>2727.77</v>
      </c>
      <c r="P52" s="32">
        <f>'24-25'!I53</f>
        <v>1314.52</v>
      </c>
      <c r="Q52" s="64">
        <v>1314.52</v>
      </c>
      <c r="R52" s="32">
        <f>'24-25'!J53</f>
        <v>2982.109499999995</v>
      </c>
      <c r="S52" s="64"/>
      <c r="T52" s="32">
        <f>'24-25'!K53</f>
        <v>3463.04</v>
      </c>
      <c r="U52" s="64">
        <v>4455.8100000000004</v>
      </c>
      <c r="V52" s="32">
        <f>'24-25'!L53</f>
        <v>5706.8315200000061</v>
      </c>
      <c r="W52" s="64">
        <v>3463.04</v>
      </c>
      <c r="X52" s="32">
        <f>'24-25'!M53</f>
        <v>6386.2295800000093</v>
      </c>
      <c r="Y52" s="64"/>
      <c r="Z52" s="32">
        <f>'24-25'!N53</f>
        <v>8238.1204599999983</v>
      </c>
      <c r="AA52" s="64">
        <v>12093.06</v>
      </c>
      <c r="AB52" s="51">
        <f t="shared" si="6"/>
        <v>-8238.1249700000026</v>
      </c>
      <c r="AC52" s="93">
        <f t="shared" si="7"/>
        <v>33043.031060000008</v>
      </c>
      <c r="AD52" s="93">
        <f t="shared" si="8"/>
        <v>26054.200000000004</v>
      </c>
      <c r="AE52" s="33">
        <f>'24-25'!P53</f>
        <v>7947.2104799999979</v>
      </c>
      <c r="AF52" s="64"/>
      <c r="AG52" s="34">
        <f>'24-25'!Q53</f>
        <v>4475.9875400000037</v>
      </c>
      <c r="AH52" s="64">
        <v>16185.34</v>
      </c>
      <c r="AI52" s="34">
        <f>'24-25'!R53</f>
        <v>2743.8159399999922</v>
      </c>
      <c r="AJ52" s="64"/>
      <c r="AK52" s="32"/>
      <c r="AL52" s="64"/>
      <c r="AM52" s="32"/>
      <c r="AN52" s="64"/>
      <c r="AO52" s="34"/>
      <c r="AP52" s="64"/>
      <c r="AQ52" s="32"/>
      <c r="AR52" s="64"/>
      <c r="AS52" s="32"/>
      <c r="AT52" s="64"/>
      <c r="AU52" s="32"/>
      <c r="AV52" s="64"/>
      <c r="AW52" s="32"/>
      <c r="AX52" s="64"/>
      <c r="AY52" s="32"/>
      <c r="AZ52" s="64"/>
      <c r="BA52" s="32"/>
      <c r="BB52" s="64"/>
      <c r="BC52" s="51">
        <f t="shared" si="9"/>
        <v>-7219.7989299999954</v>
      </c>
      <c r="BD52" s="52">
        <f t="shared" si="10"/>
        <v>15167.013959999993</v>
      </c>
      <c r="BE52" s="53">
        <f t="shared" si="11"/>
        <v>16185.34</v>
      </c>
      <c r="BF52" s="50" t="s">
        <v>192</v>
      </c>
      <c r="BG52" s="80" t="s">
        <v>489</v>
      </c>
      <c r="BH52" s="96"/>
    </row>
    <row r="53" spans="1:61" s="2" customFormat="1" ht="14.4" hidden="1" customHeight="1" x14ac:dyDescent="0.3">
      <c r="A53" s="10" t="s">
        <v>193</v>
      </c>
      <c r="B53" s="4" t="s">
        <v>55</v>
      </c>
      <c r="C53" s="19">
        <v>-55.567469999994501</v>
      </c>
      <c r="D53" s="33">
        <v>0</v>
      </c>
      <c r="E53" s="64">
        <v>55.74</v>
      </c>
      <c r="F53" s="2">
        <v>0</v>
      </c>
      <c r="G53" s="64"/>
      <c r="H53" s="32">
        <f>'24-25'!E54</f>
        <v>0</v>
      </c>
      <c r="I53" s="64"/>
      <c r="J53" s="32">
        <f>'24-25'!F54</f>
        <v>90.31</v>
      </c>
      <c r="K53" s="64"/>
      <c r="L53" s="32">
        <f>'24-25'!G54</f>
        <v>278.04000000000002</v>
      </c>
      <c r="M53" s="64">
        <v>380.28</v>
      </c>
      <c r="N53" s="34">
        <v>1539.71</v>
      </c>
      <c r="O53" s="64">
        <v>1539</v>
      </c>
      <c r="P53" s="32">
        <f>'24-25'!I54</f>
        <v>2061.8399999999997</v>
      </c>
      <c r="Q53" s="64">
        <v>2073.23</v>
      </c>
      <c r="R53" s="32">
        <f>'24-25'!J54</f>
        <v>3235.6023799999953</v>
      </c>
      <c r="S53" s="64">
        <v>3235.6</v>
      </c>
      <c r="T53" s="32">
        <f>'24-25'!K54</f>
        <v>2587.1999999999998</v>
      </c>
      <c r="U53" s="64">
        <v>2587.1999999999998</v>
      </c>
      <c r="V53" s="32">
        <f>'24-25'!L54</f>
        <v>6152.7413599999954</v>
      </c>
      <c r="W53" s="64">
        <v>6152.74</v>
      </c>
      <c r="X53" s="32">
        <f>'24-25'!M54</f>
        <v>4212.2902800000102</v>
      </c>
      <c r="Y53" s="64"/>
      <c r="Z53" s="32">
        <f>'24-25'!N54</f>
        <v>124.63907999999142</v>
      </c>
      <c r="AA53" s="64">
        <v>4314.1499999999996</v>
      </c>
      <c r="AB53" s="51">
        <f t="shared" si="6"/>
        <v>-5.6999998923856765E-4</v>
      </c>
      <c r="AC53" s="93">
        <f t="shared" si="7"/>
        <v>20282.373099999993</v>
      </c>
      <c r="AD53" s="93">
        <f t="shared" si="8"/>
        <v>20337.939999999999</v>
      </c>
      <c r="AE53" s="33">
        <f>'24-25'!P54</f>
        <v>2163.3155400000087</v>
      </c>
      <c r="AF53" s="64">
        <v>2163.3200000000002</v>
      </c>
      <c r="AG53" s="34">
        <f>'24-25'!Q54</f>
        <v>26.171319999989354</v>
      </c>
      <c r="AH53" s="64">
        <v>26.17</v>
      </c>
      <c r="AI53" s="34">
        <f>'24-25'!R54</f>
        <v>29.909380000002873</v>
      </c>
      <c r="AJ53" s="64">
        <v>29.91</v>
      </c>
      <c r="AK53" s="32"/>
      <c r="AL53" s="64"/>
      <c r="AM53" s="32"/>
      <c r="AN53" s="64"/>
      <c r="AO53" s="34"/>
      <c r="AP53" s="64"/>
      <c r="AQ53" s="32"/>
      <c r="AR53" s="64"/>
      <c r="AS53" s="32"/>
      <c r="AT53" s="64"/>
      <c r="AU53" s="32"/>
      <c r="AV53" s="64"/>
      <c r="AW53" s="32"/>
      <c r="AX53" s="64"/>
      <c r="AY53" s="32"/>
      <c r="AZ53" s="64"/>
      <c r="BA53" s="32"/>
      <c r="BB53" s="64"/>
      <c r="BC53" s="51">
        <f t="shared" si="9"/>
        <v>3.1900000099085446E-3</v>
      </c>
      <c r="BD53" s="52">
        <f t="shared" si="10"/>
        <v>2219.3962400000009</v>
      </c>
      <c r="BE53" s="53">
        <f t="shared" si="11"/>
        <v>2219.4</v>
      </c>
      <c r="BF53" s="10" t="s">
        <v>193</v>
      </c>
      <c r="BG53" s="4" t="s">
        <v>55</v>
      </c>
      <c r="BH53" s="95"/>
    </row>
    <row r="54" spans="1:61" s="2" customFormat="1" hidden="1" x14ac:dyDescent="0.3">
      <c r="A54" s="10" t="s">
        <v>194</v>
      </c>
      <c r="B54" s="4" t="s">
        <v>56</v>
      </c>
      <c r="C54" s="19">
        <v>-36.084219999998766</v>
      </c>
      <c r="D54" s="33">
        <v>3.24</v>
      </c>
      <c r="E54" s="64"/>
      <c r="F54" s="2">
        <v>8.2100000000000009</v>
      </c>
      <c r="G54" s="64"/>
      <c r="H54" s="32">
        <f>'24-25'!E55</f>
        <v>0</v>
      </c>
      <c r="I54" s="64"/>
      <c r="J54" s="32">
        <v>0</v>
      </c>
      <c r="K54" s="64"/>
      <c r="L54" s="32">
        <v>0</v>
      </c>
      <c r="M54" s="64"/>
      <c r="N54" s="34">
        <v>0</v>
      </c>
      <c r="O54" s="64"/>
      <c r="P54" s="32">
        <f>'24-25'!I55</f>
        <v>0</v>
      </c>
      <c r="Q54" s="64"/>
      <c r="R54" s="32">
        <v>0</v>
      </c>
      <c r="S54" s="64"/>
      <c r="T54" s="32">
        <v>0</v>
      </c>
      <c r="U54" s="64"/>
      <c r="V54" s="32">
        <f>'24-25'!L55</f>
        <v>6.0208199999999215</v>
      </c>
      <c r="W54" s="64"/>
      <c r="X54" s="32">
        <f>'24-25'!M55</f>
        <v>5.6523999999987495</v>
      </c>
      <c r="Y54" s="64"/>
      <c r="Z54" s="32">
        <f>'24-25'!N55</f>
        <v>6.0713600000006887</v>
      </c>
      <c r="AA54" s="64"/>
      <c r="AB54" s="51">
        <f t="shared" si="6"/>
        <v>-65.278799999998128</v>
      </c>
      <c r="AC54" s="93">
        <f t="shared" si="7"/>
        <v>29.194579999999359</v>
      </c>
      <c r="AD54" s="93">
        <f t="shared" si="8"/>
        <v>0</v>
      </c>
      <c r="AE54" s="33">
        <f>'24-25'!P55</f>
        <v>6.394440000002021</v>
      </c>
      <c r="AF54" s="64"/>
      <c r="AG54" s="34">
        <f>'24-25'!Q55</f>
        <v>6.3019600000005624</v>
      </c>
      <c r="AH54" s="64">
        <v>77.98</v>
      </c>
      <c r="AI54" s="34">
        <v>0</v>
      </c>
      <c r="AJ54" s="64"/>
      <c r="AK54" s="32"/>
      <c r="AL54" s="64"/>
      <c r="AM54" s="32"/>
      <c r="AN54" s="64"/>
      <c r="AO54" s="34"/>
      <c r="AP54" s="64"/>
      <c r="AQ54" s="32"/>
      <c r="AR54" s="64"/>
      <c r="AS54" s="32"/>
      <c r="AT54" s="64"/>
      <c r="AU54" s="32"/>
      <c r="AV54" s="64"/>
      <c r="AW54" s="32"/>
      <c r="AX54" s="64"/>
      <c r="AY54" s="32"/>
      <c r="AZ54" s="64"/>
      <c r="BA54" s="32"/>
      <c r="BB54" s="64"/>
      <c r="BC54" s="51">
        <f t="shared" si="9"/>
        <v>4.7999999992924813E-3</v>
      </c>
      <c r="BD54" s="52">
        <f t="shared" si="10"/>
        <v>12.696400000002583</v>
      </c>
      <c r="BE54" s="53">
        <f t="shared" si="11"/>
        <v>77.98</v>
      </c>
      <c r="BF54" s="10" t="s">
        <v>194</v>
      </c>
      <c r="BG54" s="80" t="s">
        <v>56</v>
      </c>
      <c r="BH54" s="96"/>
    </row>
    <row r="55" spans="1:61" s="2" customFormat="1" hidden="1" x14ac:dyDescent="0.3">
      <c r="A55" s="10" t="s">
        <v>195</v>
      </c>
      <c r="B55" s="4" t="s">
        <v>57</v>
      </c>
      <c r="C55" s="19">
        <v>-8984.0070200000137</v>
      </c>
      <c r="D55" s="33">
        <v>7787.0900000000011</v>
      </c>
      <c r="E55" s="64">
        <v>15000</v>
      </c>
      <c r="F55" s="2">
        <v>14587.09</v>
      </c>
      <c r="G55" s="64"/>
      <c r="H55" s="32">
        <f>'24-25'!E56</f>
        <v>10022.73</v>
      </c>
      <c r="I55" s="64">
        <v>20000</v>
      </c>
      <c r="J55" s="32">
        <f>'24-25'!F56</f>
        <v>4866.62</v>
      </c>
      <c r="K55" s="64">
        <v>20000</v>
      </c>
      <c r="L55" s="32">
        <f>'24-25'!G56</f>
        <v>3870.0000000000005</v>
      </c>
      <c r="M55" s="64"/>
      <c r="N55" s="34">
        <v>2142.9700000000003</v>
      </c>
      <c r="O55" s="64"/>
      <c r="P55" s="32">
        <f>'24-25'!I56</f>
        <v>1481.6</v>
      </c>
      <c r="Q55" s="64"/>
      <c r="R55" s="32">
        <f>'24-25'!J56</f>
        <v>2380.0944199999913</v>
      </c>
      <c r="S55" s="64"/>
      <c r="T55" s="32">
        <f>'24-25'!K56</f>
        <v>2383.81</v>
      </c>
      <c r="U55" s="64"/>
      <c r="V55" s="32">
        <f>'24-25'!L56</f>
        <v>9129.899859999985</v>
      </c>
      <c r="W55" s="64">
        <v>5000</v>
      </c>
      <c r="X55" s="32">
        <f>'24-25'!M56</f>
        <v>7232.9708199999841</v>
      </c>
      <c r="Y55" s="64"/>
      <c r="Z55" s="32">
        <f>'24-25'!N56</f>
        <v>9271.7067400000487</v>
      </c>
      <c r="AA55" s="64">
        <v>20000</v>
      </c>
      <c r="AB55" s="51">
        <f t="shared" si="6"/>
        <v>-4140.5888600000271</v>
      </c>
      <c r="AC55" s="93">
        <f t="shared" si="7"/>
        <v>75156.581840000013</v>
      </c>
      <c r="AD55" s="93">
        <f t="shared" si="8"/>
        <v>80000</v>
      </c>
      <c r="AE55" s="33">
        <f>'24-25'!P56</f>
        <v>9861.4565799999909</v>
      </c>
      <c r="AF55" s="64">
        <v>10000</v>
      </c>
      <c r="AG55" s="34">
        <f>'24-25'!Q56</f>
        <v>7067.2118399999881</v>
      </c>
      <c r="AH55" s="64">
        <v>5000</v>
      </c>
      <c r="AI55" s="34">
        <f>'24-25'!R56</f>
        <v>3472.5229800000207</v>
      </c>
      <c r="AJ55" s="64">
        <v>15000</v>
      </c>
      <c r="AK55" s="32"/>
      <c r="AL55" s="64"/>
      <c r="AM55" s="32"/>
      <c r="AN55" s="64"/>
      <c r="AO55" s="34"/>
      <c r="AP55" s="64"/>
      <c r="AQ55" s="32"/>
      <c r="AR55" s="64"/>
      <c r="AS55" s="32"/>
      <c r="AT55" s="64"/>
      <c r="AU55" s="32"/>
      <c r="AV55" s="64"/>
      <c r="AW55" s="32"/>
      <c r="AX55" s="64"/>
      <c r="AY55" s="32"/>
      <c r="AZ55" s="64"/>
      <c r="BA55" s="32"/>
      <c r="BB55" s="64"/>
      <c r="BC55" s="51">
        <f t="shared" si="9"/>
        <v>5458.2197399999732</v>
      </c>
      <c r="BD55" s="52">
        <f t="shared" si="10"/>
        <v>20401.1914</v>
      </c>
      <c r="BE55" s="53">
        <f t="shared" si="11"/>
        <v>30000</v>
      </c>
      <c r="BF55" s="50" t="s">
        <v>195</v>
      </c>
      <c r="BG55" s="80" t="s">
        <v>57</v>
      </c>
      <c r="BH55" s="96"/>
    </row>
    <row r="56" spans="1:61" s="2" customFormat="1" ht="14.4" hidden="1" customHeight="1" x14ac:dyDescent="0.3">
      <c r="A56" s="10" t="s">
        <v>196</v>
      </c>
      <c r="B56" s="4" t="s">
        <v>58</v>
      </c>
      <c r="C56" s="19">
        <v>190.70783000000665</v>
      </c>
      <c r="D56" s="33">
        <v>0</v>
      </c>
      <c r="E56" s="64"/>
      <c r="F56" s="2">
        <v>0</v>
      </c>
      <c r="G56" s="64"/>
      <c r="H56" s="32">
        <f>'24-25'!E57</f>
        <v>0</v>
      </c>
      <c r="I56" s="64"/>
      <c r="J56" s="32">
        <f>'24-25'!F57</f>
        <v>0</v>
      </c>
      <c r="K56" s="64"/>
      <c r="L56" s="32">
        <f>'24-25'!G57</f>
        <v>0</v>
      </c>
      <c r="M56" s="64"/>
      <c r="N56" s="34">
        <v>0</v>
      </c>
      <c r="O56" s="64"/>
      <c r="P56" s="32">
        <f>'24-25'!I57</f>
        <v>0</v>
      </c>
      <c r="Q56" s="64"/>
      <c r="R56" s="32">
        <f>'24-25'!J57</f>
        <v>3.7016200000121535</v>
      </c>
      <c r="S56" s="64"/>
      <c r="T56" s="32">
        <f>'24-25'!K57</f>
        <v>0</v>
      </c>
      <c r="U56" s="64"/>
      <c r="V56" s="32">
        <f>'24-25'!L57</f>
        <v>0</v>
      </c>
      <c r="W56" s="64"/>
      <c r="X56" s="32">
        <f>'24-25'!M57</f>
        <v>0</v>
      </c>
      <c r="Y56" s="64"/>
      <c r="Z56" s="32">
        <f>'24-25'!N57</f>
        <v>0</v>
      </c>
      <c r="AA56" s="64"/>
      <c r="AB56" s="51">
        <f t="shared" si="6"/>
        <v>187.0062099999945</v>
      </c>
      <c r="AC56" s="93">
        <f t="shared" si="7"/>
        <v>3.7016200000121535</v>
      </c>
      <c r="AD56" s="93">
        <f t="shared" si="8"/>
        <v>0</v>
      </c>
      <c r="AE56" s="33">
        <f>'24-25'!P57</f>
        <v>0</v>
      </c>
      <c r="AF56" s="64"/>
      <c r="AG56" s="34">
        <f>'24-25'!Q57</f>
        <v>0</v>
      </c>
      <c r="AH56" s="64"/>
      <c r="AI56" s="34">
        <f>'24-25'!R57</f>
        <v>0</v>
      </c>
      <c r="AJ56" s="64"/>
      <c r="AK56" s="32"/>
      <c r="AL56" s="64"/>
      <c r="AM56" s="32"/>
      <c r="AN56" s="64"/>
      <c r="AO56" s="34"/>
      <c r="AP56" s="64"/>
      <c r="AQ56" s="32"/>
      <c r="AR56" s="64"/>
      <c r="AS56" s="32"/>
      <c r="AT56" s="64"/>
      <c r="AU56" s="32"/>
      <c r="AV56" s="64"/>
      <c r="AW56" s="32"/>
      <c r="AX56" s="64"/>
      <c r="AY56" s="32"/>
      <c r="AZ56" s="64"/>
      <c r="BA56" s="32"/>
      <c r="BB56" s="64"/>
      <c r="BC56" s="51">
        <f t="shared" si="9"/>
        <v>187.0062099999945</v>
      </c>
      <c r="BD56" s="52">
        <f t="shared" si="10"/>
        <v>0</v>
      </c>
      <c r="BE56" s="53">
        <f t="shared" si="11"/>
        <v>0</v>
      </c>
      <c r="BF56" s="10" t="s">
        <v>196</v>
      </c>
      <c r="BG56" s="4" t="s">
        <v>58</v>
      </c>
      <c r="BH56" s="95"/>
    </row>
    <row r="57" spans="1:61" s="2" customFormat="1" hidden="1" x14ac:dyDescent="0.3">
      <c r="A57" s="10" t="s">
        <v>197</v>
      </c>
      <c r="B57" s="4" t="s">
        <v>59</v>
      </c>
      <c r="C57" s="19">
        <v>117.57404000000679</v>
      </c>
      <c r="D57" s="33">
        <v>0</v>
      </c>
      <c r="E57" s="64"/>
      <c r="F57" s="2">
        <v>0</v>
      </c>
      <c r="G57" s="64"/>
      <c r="H57" s="32">
        <f>'24-25'!E58</f>
        <v>0</v>
      </c>
      <c r="I57" s="64"/>
      <c r="J57" s="32">
        <f>'24-25'!F58</f>
        <v>408.96000000000004</v>
      </c>
      <c r="K57" s="64"/>
      <c r="L57" s="32">
        <f>'24-25'!G58</f>
        <v>767.15000000000009</v>
      </c>
      <c r="M57" s="64">
        <v>700</v>
      </c>
      <c r="N57" s="34">
        <v>795.24000000000012</v>
      </c>
      <c r="O57" s="64"/>
      <c r="P57" s="32">
        <f>'24-25'!I58</f>
        <v>1087.32</v>
      </c>
      <c r="Q57" s="64"/>
      <c r="R57" s="32">
        <f>'24-25'!J58</f>
        <v>1785.0060599999908</v>
      </c>
      <c r="S57" s="64">
        <v>3000</v>
      </c>
      <c r="T57" s="32">
        <f>'24-25'!K58</f>
        <v>888.18</v>
      </c>
      <c r="U57" s="64">
        <v>1000</v>
      </c>
      <c r="V57" s="32">
        <f>'24-25'!L58</f>
        <v>428.31333999998691</v>
      </c>
      <c r="W57" s="64"/>
      <c r="X57" s="32">
        <f>'24-25'!M58</f>
        <v>125.31219999998116</v>
      </c>
      <c r="Y57" s="64">
        <v>1500</v>
      </c>
      <c r="Z57" s="32">
        <f>'24-25'!N58</f>
        <v>2.5920600000245031</v>
      </c>
      <c r="AA57" s="64"/>
      <c r="AB57" s="51">
        <f t="shared" si="6"/>
        <v>29.500380000023142</v>
      </c>
      <c r="AC57" s="93">
        <f t="shared" si="7"/>
        <v>6288.0736599999836</v>
      </c>
      <c r="AD57" s="93">
        <f t="shared" si="8"/>
        <v>6200</v>
      </c>
      <c r="AE57" s="33">
        <f>'24-25'!P58</f>
        <v>0.98898000000521269</v>
      </c>
      <c r="AF57" s="64"/>
      <c r="AG57" s="34">
        <f>'24-25'!Q58</f>
        <v>2.6820000005463952E-2</v>
      </c>
      <c r="AH57" s="64"/>
      <c r="AI57" s="34">
        <f>'24-25'!R58</f>
        <v>0.11621999999115359</v>
      </c>
      <c r="AJ57" s="64"/>
      <c r="AK57" s="32"/>
      <c r="AL57" s="64"/>
      <c r="AM57" s="32"/>
      <c r="AN57" s="64"/>
      <c r="AO57" s="34"/>
      <c r="AP57" s="64"/>
      <c r="AQ57" s="32"/>
      <c r="AR57" s="64"/>
      <c r="AS57" s="32"/>
      <c r="AT57" s="64"/>
      <c r="AU57" s="32"/>
      <c r="AV57" s="64"/>
      <c r="AW57" s="32"/>
      <c r="AX57" s="64"/>
      <c r="AY57" s="32"/>
      <c r="AZ57" s="64"/>
      <c r="BA57" s="32"/>
      <c r="BB57" s="64"/>
      <c r="BC57" s="51">
        <f t="shared" si="9"/>
        <v>28.368360000021312</v>
      </c>
      <c r="BD57" s="52">
        <f t="shared" si="10"/>
        <v>1.1320200000018301</v>
      </c>
      <c r="BE57" s="53">
        <f t="shared" si="11"/>
        <v>0</v>
      </c>
      <c r="BF57" s="10" t="s">
        <v>197</v>
      </c>
      <c r="BG57" s="4" t="s">
        <v>59</v>
      </c>
      <c r="BH57" s="95"/>
    </row>
    <row r="58" spans="1:61" s="2" customFormat="1" x14ac:dyDescent="0.3">
      <c r="A58" s="10" t="s">
        <v>198</v>
      </c>
      <c r="B58" s="4" t="s">
        <v>60</v>
      </c>
      <c r="C58" s="19">
        <v>-1237.4268299999985</v>
      </c>
      <c r="D58" s="33">
        <v>1612.1200000000001</v>
      </c>
      <c r="E58" s="64"/>
      <c r="F58" s="2">
        <v>499.49</v>
      </c>
      <c r="G58" s="64"/>
      <c r="H58" s="32">
        <f>'24-25'!E59</f>
        <v>183.42000000000002</v>
      </c>
      <c r="I58" s="64"/>
      <c r="J58" s="32">
        <f>'24-25'!F59</f>
        <v>225.98000000000002</v>
      </c>
      <c r="K58" s="64"/>
      <c r="L58" s="32">
        <f>'24-25'!G59</f>
        <v>1705.4500000000003</v>
      </c>
      <c r="M58" s="64">
        <v>4000</v>
      </c>
      <c r="N58" s="34">
        <v>2351.4300000000003</v>
      </c>
      <c r="O58" s="64"/>
      <c r="P58" s="32">
        <f>'24-25'!I59</f>
        <v>2383.9799999999996</v>
      </c>
      <c r="Q58" s="64">
        <v>2500</v>
      </c>
      <c r="R58" s="32">
        <f>'24-25'!J59</f>
        <v>2106.8224199999927</v>
      </c>
      <c r="S58" s="64"/>
      <c r="T58" s="32">
        <f>'24-25'!K59</f>
        <v>1064.81</v>
      </c>
      <c r="U58" s="64"/>
      <c r="V58" s="32">
        <f>'24-25'!L59</f>
        <v>1559.0778800000023</v>
      </c>
      <c r="W58" s="64">
        <v>7000</v>
      </c>
      <c r="X58" s="32">
        <f>'24-25'!M59</f>
        <v>262.72939999999568</v>
      </c>
      <c r="Y58" s="64"/>
      <c r="Z58" s="32">
        <f>'24-25'!N59</f>
        <v>348.83337999998815</v>
      </c>
      <c r="AA58" s="64">
        <v>1700</v>
      </c>
      <c r="AB58" s="51">
        <f t="shared" si="6"/>
        <v>-341.56990999997834</v>
      </c>
      <c r="AC58" s="93">
        <f t="shared" si="7"/>
        <v>14304.14307999998</v>
      </c>
      <c r="AD58" s="93">
        <f t="shared" si="8"/>
        <v>15200</v>
      </c>
      <c r="AE58" s="33">
        <f>'24-25'!P59</f>
        <v>245.5546600000111</v>
      </c>
      <c r="AF58" s="64"/>
      <c r="AG58" s="34">
        <f>'24-25'!Q59</f>
        <v>506.94699999998682</v>
      </c>
      <c r="AH58" s="64"/>
      <c r="AI58" s="34">
        <f>'24-25'!R59</f>
        <v>402.93962000000226</v>
      </c>
      <c r="AJ58" s="64"/>
      <c r="AK58" s="32"/>
      <c r="AL58" s="64"/>
      <c r="AM58" s="32"/>
      <c r="AN58" s="64"/>
      <c r="AO58" s="34"/>
      <c r="AP58" s="64"/>
      <c r="AQ58" s="32"/>
      <c r="AR58" s="64"/>
      <c r="AS58" s="32"/>
      <c r="AT58" s="64"/>
      <c r="AU58" s="32"/>
      <c r="AV58" s="64"/>
      <c r="AW58" s="32"/>
      <c r="AX58" s="64"/>
      <c r="AY58" s="32"/>
      <c r="AZ58" s="64"/>
      <c r="BA58" s="32"/>
      <c r="BB58" s="64"/>
      <c r="BC58" s="51">
        <f t="shared" si="9"/>
        <v>-1497.0111899999783</v>
      </c>
      <c r="BD58" s="52">
        <f t="shared" si="10"/>
        <v>1155.44128</v>
      </c>
      <c r="BE58" s="53">
        <f t="shared" si="11"/>
        <v>0</v>
      </c>
      <c r="BF58" s="50" t="s">
        <v>198</v>
      </c>
      <c r="BG58" s="80" t="s">
        <v>60</v>
      </c>
      <c r="BH58" s="96"/>
    </row>
    <row r="59" spans="1:61" s="2" customFormat="1" ht="14.4" hidden="1" customHeight="1" x14ac:dyDescent="0.3">
      <c r="A59" s="10" t="s">
        <v>199</v>
      </c>
      <c r="B59" s="4" t="s">
        <v>61</v>
      </c>
      <c r="C59" s="19">
        <v>1614.1686800000011</v>
      </c>
      <c r="D59" s="33">
        <v>0</v>
      </c>
      <c r="E59" s="64"/>
      <c r="F59" s="2">
        <v>0</v>
      </c>
      <c r="G59" s="64"/>
      <c r="H59" s="32">
        <f>'24-25'!E60</f>
        <v>0</v>
      </c>
      <c r="I59" s="64"/>
      <c r="J59" s="32">
        <f>'24-25'!F60</f>
        <v>0</v>
      </c>
      <c r="K59" s="64"/>
      <c r="L59" s="32">
        <f>'24-25'!G60</f>
        <v>101.76</v>
      </c>
      <c r="M59" s="64"/>
      <c r="N59" s="34">
        <v>24.630000000000003</v>
      </c>
      <c r="O59" s="64"/>
      <c r="P59" s="32">
        <f>'24-25'!I60</f>
        <v>62.58</v>
      </c>
      <c r="Q59" s="64"/>
      <c r="R59" s="32">
        <f>'24-25'!J60</f>
        <v>639.04773999999998</v>
      </c>
      <c r="S59" s="64"/>
      <c r="T59" s="32">
        <f>'24-25'!K60</f>
        <v>45.94</v>
      </c>
      <c r="U59" s="64"/>
      <c r="V59" s="32">
        <f>'24-25'!L60</f>
        <v>12.006419999998633</v>
      </c>
      <c r="W59" s="64"/>
      <c r="X59" s="32">
        <f>'24-25'!M60</f>
        <v>0</v>
      </c>
      <c r="Y59" s="64"/>
      <c r="Z59" s="32">
        <f>'24-25'!N60</f>
        <v>0</v>
      </c>
      <c r="AA59" s="64"/>
      <c r="AB59" s="51">
        <f t="shared" si="6"/>
        <v>728.20452000000239</v>
      </c>
      <c r="AC59" s="93">
        <f t="shared" si="7"/>
        <v>885.96415999999874</v>
      </c>
      <c r="AD59" s="93">
        <f t="shared" si="8"/>
        <v>0</v>
      </c>
      <c r="AE59" s="33">
        <f>'24-25'!P60</f>
        <v>0</v>
      </c>
      <c r="AF59" s="64"/>
      <c r="AG59" s="34">
        <f>'24-25'!Q60</f>
        <v>0</v>
      </c>
      <c r="AH59" s="64"/>
      <c r="AI59" s="34">
        <f>'24-25'!R60</f>
        <v>0</v>
      </c>
      <c r="AJ59" s="64"/>
      <c r="AK59" s="32"/>
      <c r="AL59" s="64"/>
      <c r="AM59" s="32"/>
      <c r="AN59" s="64"/>
      <c r="AO59" s="34"/>
      <c r="AP59" s="64"/>
      <c r="AQ59" s="32"/>
      <c r="AR59" s="64"/>
      <c r="AS59" s="32"/>
      <c r="AT59" s="64"/>
      <c r="AU59" s="32"/>
      <c r="AV59" s="64"/>
      <c r="AW59" s="32"/>
      <c r="AX59" s="64"/>
      <c r="AY59" s="32"/>
      <c r="AZ59" s="64"/>
      <c r="BA59" s="32"/>
      <c r="BB59" s="64"/>
      <c r="BC59" s="51">
        <f t="shared" si="9"/>
        <v>728.20452000000239</v>
      </c>
      <c r="BD59" s="52">
        <f t="shared" si="10"/>
        <v>0</v>
      </c>
      <c r="BE59" s="53">
        <f t="shared" si="11"/>
        <v>0</v>
      </c>
      <c r="BF59" s="10" t="s">
        <v>199</v>
      </c>
      <c r="BG59" s="4" t="s">
        <v>61</v>
      </c>
      <c r="BH59" s="95"/>
      <c r="BI59" s="2" t="s">
        <v>478</v>
      </c>
    </row>
    <row r="60" spans="1:61" s="2" customFormat="1" ht="14.4" hidden="1" customHeight="1" x14ac:dyDescent="0.3">
      <c r="A60" s="10" t="s">
        <v>200</v>
      </c>
      <c r="B60" s="4" t="s">
        <v>39</v>
      </c>
      <c r="C60" s="19">
        <v>-11.928829999997674</v>
      </c>
      <c r="D60" s="33">
        <v>8.2100000000000009</v>
      </c>
      <c r="E60" s="64"/>
      <c r="F60" s="2">
        <v>0</v>
      </c>
      <c r="G60" s="64"/>
      <c r="H60" s="32">
        <f>'24-25'!E61</f>
        <v>0</v>
      </c>
      <c r="I60" s="64">
        <v>500</v>
      </c>
      <c r="J60" s="32">
        <f>'24-25'!F61</f>
        <v>3.24</v>
      </c>
      <c r="K60" s="64"/>
      <c r="L60" s="32">
        <f>'24-25'!G61</f>
        <v>131.36000000000001</v>
      </c>
      <c r="M60" s="64"/>
      <c r="N60" s="34">
        <v>0</v>
      </c>
      <c r="O60" s="64"/>
      <c r="P60" s="32">
        <f>'24-25'!I61</f>
        <v>8.94</v>
      </c>
      <c r="Q60" s="64"/>
      <c r="R60" s="32">
        <f>'24-25'!J61</f>
        <v>6.7818600000007159</v>
      </c>
      <c r="S60" s="64"/>
      <c r="T60" s="32">
        <f>'24-25'!K61</f>
        <v>3.12</v>
      </c>
      <c r="U60" s="64"/>
      <c r="V60" s="32">
        <f>'24-25'!L61</f>
        <v>6.2636399999961396</v>
      </c>
      <c r="W60" s="64"/>
      <c r="X60" s="32">
        <f>'24-25'!M61</f>
        <v>2.4132600000026558</v>
      </c>
      <c r="Y60" s="64"/>
      <c r="Z60" s="32">
        <f>'24-25'!N61</f>
        <v>2.2979599999987932</v>
      </c>
      <c r="AA60" s="64"/>
      <c r="AB60" s="51">
        <f t="shared" si="6"/>
        <v>315.44445000000405</v>
      </c>
      <c r="AC60" s="93">
        <f t="shared" si="7"/>
        <v>172.6267199999983</v>
      </c>
      <c r="AD60" s="93">
        <f t="shared" si="8"/>
        <v>500</v>
      </c>
      <c r="AE60" s="33">
        <f>'24-25'!P61</f>
        <v>2.3380400000035935</v>
      </c>
      <c r="AF60" s="64"/>
      <c r="AG60" s="34">
        <f>'24-25'!Q61</f>
        <v>2.8359199999987594</v>
      </c>
      <c r="AH60" s="64"/>
      <c r="AI60" s="34">
        <f>'24-25'!R61</f>
        <v>2.8041600000023847</v>
      </c>
      <c r="AJ60" s="64"/>
      <c r="AK60" s="32"/>
      <c r="AL60" s="64"/>
      <c r="AM60" s="32"/>
      <c r="AN60" s="64"/>
      <c r="AO60" s="34"/>
      <c r="AP60" s="64"/>
      <c r="AQ60" s="32"/>
      <c r="AR60" s="64"/>
      <c r="AS60" s="32"/>
      <c r="AT60" s="64"/>
      <c r="AU60" s="32"/>
      <c r="AV60" s="64"/>
      <c r="AW60" s="32"/>
      <c r="AX60" s="64"/>
      <c r="AY60" s="32"/>
      <c r="AZ60" s="64"/>
      <c r="BA60" s="32"/>
      <c r="BB60" s="64"/>
      <c r="BC60" s="51">
        <f t="shared" si="9"/>
        <v>307.46632999999929</v>
      </c>
      <c r="BD60" s="52">
        <f t="shared" si="10"/>
        <v>7.9781200000047381</v>
      </c>
      <c r="BE60" s="53">
        <f t="shared" si="11"/>
        <v>0</v>
      </c>
      <c r="BF60" s="10" t="s">
        <v>200</v>
      </c>
      <c r="BG60" s="4" t="s">
        <v>39</v>
      </c>
      <c r="BH60" s="95"/>
    </row>
    <row r="61" spans="1:61" s="2" customFormat="1" ht="14.4" hidden="1" customHeight="1" x14ac:dyDescent="0.3">
      <c r="A61" s="10" t="s">
        <v>201</v>
      </c>
      <c r="B61" s="4" t="s">
        <v>62</v>
      </c>
      <c r="C61" s="19">
        <v>-3813.6935600000024</v>
      </c>
      <c r="D61" s="33">
        <v>8.2100000000000009</v>
      </c>
      <c r="E61" s="64"/>
      <c r="F61" s="2">
        <v>0</v>
      </c>
      <c r="G61" s="64"/>
      <c r="H61" s="32">
        <f>'24-25'!E62</f>
        <v>3.24</v>
      </c>
      <c r="I61" s="64"/>
      <c r="J61" s="32">
        <f>'24-25'!F62</f>
        <v>155.77000000000004</v>
      </c>
      <c r="K61" s="64">
        <v>7643.8</v>
      </c>
      <c r="L61" s="32">
        <f>'24-25'!G62</f>
        <v>257.31</v>
      </c>
      <c r="M61" s="64"/>
      <c r="N61" s="34">
        <v>358.85</v>
      </c>
      <c r="O61" s="64"/>
      <c r="P61" s="32">
        <f>'24-25'!I62</f>
        <v>411.55999999999995</v>
      </c>
      <c r="Q61" s="64"/>
      <c r="R61" s="32">
        <f>'24-25'!J62</f>
        <v>443.07750000000169</v>
      </c>
      <c r="S61" s="64"/>
      <c r="T61" s="32">
        <f>'24-25'!K62</f>
        <v>392.75</v>
      </c>
      <c r="U61" s="64"/>
      <c r="V61" s="32">
        <f>'24-25'!L62</f>
        <v>463.73259999999846</v>
      </c>
      <c r="W61" s="64"/>
      <c r="X61" s="32">
        <f>'24-25'!M62</f>
        <v>105.18131999999467</v>
      </c>
      <c r="Y61" s="64"/>
      <c r="Z61" s="32">
        <f>'24-25'!N62</f>
        <v>3.7450600000070513</v>
      </c>
      <c r="AA61" s="64"/>
      <c r="AB61" s="51">
        <f t="shared" si="6"/>
        <v>1226.6799599999958</v>
      </c>
      <c r="AC61" s="93">
        <f t="shared" si="7"/>
        <v>2603.4264800000019</v>
      </c>
      <c r="AD61" s="93">
        <f t="shared" si="8"/>
        <v>7643.8</v>
      </c>
      <c r="AE61" s="33">
        <f>'24-25'!P62</f>
        <v>4.4667599999970662</v>
      </c>
      <c r="AF61" s="64"/>
      <c r="AG61" s="34">
        <f>'24-25'!Q62</f>
        <v>4.2694600000090208</v>
      </c>
      <c r="AH61" s="64"/>
      <c r="AI61" s="34">
        <f>'24-25'!R62</f>
        <v>4.3680999999904264</v>
      </c>
      <c r="AJ61" s="64"/>
      <c r="AK61" s="32"/>
      <c r="AL61" s="64"/>
      <c r="AM61" s="32"/>
      <c r="AN61" s="64"/>
      <c r="AO61" s="34"/>
      <c r="AP61" s="64"/>
      <c r="AQ61" s="32"/>
      <c r="AR61" s="64"/>
      <c r="AS61" s="32"/>
      <c r="AT61" s="64"/>
      <c r="AU61" s="32"/>
      <c r="AV61" s="64"/>
      <c r="AW61" s="32"/>
      <c r="AX61" s="64"/>
      <c r="AY61" s="32"/>
      <c r="AZ61" s="64"/>
      <c r="BA61" s="32"/>
      <c r="BB61" s="64"/>
      <c r="BC61" s="51">
        <f t="shared" si="9"/>
        <v>1213.5756399999993</v>
      </c>
      <c r="BD61" s="52">
        <f t="shared" si="10"/>
        <v>13.104319999996513</v>
      </c>
      <c r="BE61" s="53">
        <f t="shared" si="11"/>
        <v>0</v>
      </c>
      <c r="BF61" s="10" t="s">
        <v>201</v>
      </c>
      <c r="BG61" s="4" t="s">
        <v>62</v>
      </c>
      <c r="BH61" s="95"/>
    </row>
    <row r="62" spans="1:61" s="2" customFormat="1" ht="14.4" hidden="1" customHeight="1" x14ac:dyDescent="0.3">
      <c r="A62" s="10" t="s">
        <v>63</v>
      </c>
      <c r="B62" s="4" t="s">
        <v>64</v>
      </c>
      <c r="C62" s="19">
        <v>2713.0632699999805</v>
      </c>
      <c r="D62" s="33">
        <v>0</v>
      </c>
      <c r="E62" s="64"/>
      <c r="F62" s="2">
        <v>0</v>
      </c>
      <c r="G62" s="64"/>
      <c r="H62" s="32">
        <f>'24-25'!E63</f>
        <v>0</v>
      </c>
      <c r="I62" s="64"/>
      <c r="J62" s="32">
        <f>'24-25'!F63</f>
        <v>0</v>
      </c>
      <c r="K62" s="64"/>
      <c r="L62" s="32">
        <f>'24-25'!G63</f>
        <v>0</v>
      </c>
      <c r="M62" s="64"/>
      <c r="N62" s="34">
        <v>0</v>
      </c>
      <c r="O62" s="64"/>
      <c r="P62" s="32">
        <f>'24-25'!I63</f>
        <v>288.86</v>
      </c>
      <c r="Q62" s="64"/>
      <c r="R62" s="32">
        <f>'24-25'!J63</f>
        <v>376.05919999999998</v>
      </c>
      <c r="S62" s="64"/>
      <c r="T62" s="32">
        <f>'24-25'!K63</f>
        <v>198.36</v>
      </c>
      <c r="U62" s="64"/>
      <c r="V62" s="32">
        <f>'24-25'!L63</f>
        <v>0.97309999999999308</v>
      </c>
      <c r="W62" s="64"/>
      <c r="X62" s="32">
        <f>'24-25'!M63</f>
        <v>24.265020000000067</v>
      </c>
      <c r="Y62" s="64"/>
      <c r="Z62" s="32">
        <f>'24-25'!N63</f>
        <v>0.11100000000000421</v>
      </c>
      <c r="AA62" s="64"/>
      <c r="AB62" s="51">
        <f t="shared" si="6"/>
        <v>1824.4349499999803</v>
      </c>
      <c r="AC62" s="93">
        <f t="shared" si="7"/>
        <v>888.62832000000014</v>
      </c>
      <c r="AD62" s="93">
        <f t="shared" si="8"/>
        <v>0</v>
      </c>
      <c r="AE62" s="33">
        <f>'24-25'!P63</f>
        <v>0</v>
      </c>
      <c r="AF62" s="64"/>
      <c r="AG62" s="34">
        <f>'24-25'!Q63</f>
        <v>0</v>
      </c>
      <c r="AH62" s="64"/>
      <c r="AI62" s="34">
        <f>'24-25'!R63</f>
        <v>0</v>
      </c>
      <c r="AJ62" s="64"/>
      <c r="AK62" s="32"/>
      <c r="AL62" s="64"/>
      <c r="AM62" s="32"/>
      <c r="AN62" s="64"/>
      <c r="AO62" s="34"/>
      <c r="AP62" s="64"/>
      <c r="AQ62" s="32"/>
      <c r="AR62" s="64"/>
      <c r="AS62" s="32"/>
      <c r="AT62" s="64"/>
      <c r="AU62" s="32"/>
      <c r="AV62" s="64"/>
      <c r="AW62" s="32"/>
      <c r="AX62" s="64"/>
      <c r="AY62" s="32"/>
      <c r="AZ62" s="64"/>
      <c r="BA62" s="32"/>
      <c r="BB62" s="64"/>
      <c r="BC62" s="51">
        <f t="shared" si="9"/>
        <v>1824.4349499999803</v>
      </c>
      <c r="BD62" s="52">
        <f t="shared" si="10"/>
        <v>0</v>
      </c>
      <c r="BE62" s="53">
        <f t="shared" si="11"/>
        <v>0</v>
      </c>
      <c r="BF62" s="10" t="s">
        <v>63</v>
      </c>
      <c r="BG62" s="4" t="s">
        <v>64</v>
      </c>
      <c r="BH62" s="95"/>
    </row>
    <row r="63" spans="1:61" s="2" customFormat="1" ht="14.4" hidden="1" customHeight="1" x14ac:dyDescent="0.3">
      <c r="A63" s="10" t="s">
        <v>202</v>
      </c>
      <c r="B63" s="4" t="s">
        <v>65</v>
      </c>
      <c r="C63" s="19">
        <v>-4788.0682900000011</v>
      </c>
      <c r="D63" s="33">
        <v>2174.27</v>
      </c>
      <c r="E63" s="64">
        <v>10000</v>
      </c>
      <c r="F63" s="2">
        <v>2143.1600000000003</v>
      </c>
      <c r="G63" s="64"/>
      <c r="H63" s="32">
        <f>'24-25'!E64</f>
        <v>1962.7600000000002</v>
      </c>
      <c r="I63" s="64">
        <v>5000</v>
      </c>
      <c r="J63" s="32">
        <f>'24-25'!F64</f>
        <v>2087.6400000000003</v>
      </c>
      <c r="K63" s="64"/>
      <c r="L63" s="32">
        <f>'24-25'!G64</f>
        <v>3506.4300000000003</v>
      </c>
      <c r="M63" s="64">
        <v>10000</v>
      </c>
      <c r="N63" s="34">
        <v>3684.6600000000008</v>
      </c>
      <c r="O63" s="64">
        <v>10000</v>
      </c>
      <c r="P63" s="32">
        <f>'24-25'!I64</f>
        <v>3892.7</v>
      </c>
      <c r="Q63" s="64"/>
      <c r="R63" s="32">
        <f>'24-25'!J64</f>
        <v>3796.2757599999823</v>
      </c>
      <c r="S63" s="64">
        <v>15000</v>
      </c>
      <c r="T63" s="32">
        <f>'24-25'!K64</f>
        <v>3353.33</v>
      </c>
      <c r="U63" s="64"/>
      <c r="V63" s="32">
        <f>'24-25'!L64</f>
        <v>3488.4097000000124</v>
      </c>
      <c r="W63" s="64"/>
      <c r="X63" s="32">
        <f>'24-25'!M64</f>
        <v>2187.335700000036</v>
      </c>
      <c r="Y63" s="64"/>
      <c r="Z63" s="32">
        <f>'24-25'!N64</f>
        <v>2221.2339000000015</v>
      </c>
      <c r="AA63" s="64">
        <v>7000</v>
      </c>
      <c r="AB63" s="51">
        <f t="shared" si="6"/>
        <v>17713.726649999961</v>
      </c>
      <c r="AC63" s="93">
        <f t="shared" si="7"/>
        <v>34498.205060000037</v>
      </c>
      <c r="AD63" s="93">
        <f t="shared" si="8"/>
        <v>57000</v>
      </c>
      <c r="AE63" s="33">
        <f>'24-25'!P64</f>
        <v>2310.6458799999496</v>
      </c>
      <c r="AF63" s="64"/>
      <c r="AG63" s="34">
        <f>'24-25'!Q64</f>
        <v>2150.0188999999991</v>
      </c>
      <c r="AH63" s="64"/>
      <c r="AI63" s="34">
        <f>'24-25'!R64</f>
        <v>1999.2180800000124</v>
      </c>
      <c r="AJ63" s="64">
        <v>5000</v>
      </c>
      <c r="AK63" s="32"/>
      <c r="AL63" s="64"/>
      <c r="AM63" s="32"/>
      <c r="AN63" s="64"/>
      <c r="AO63" s="34"/>
      <c r="AP63" s="64"/>
      <c r="AQ63" s="32"/>
      <c r="AR63" s="64"/>
      <c r="AS63" s="32"/>
      <c r="AT63" s="64"/>
      <c r="AU63" s="32"/>
      <c r="AV63" s="64"/>
      <c r="AW63" s="32"/>
      <c r="AX63" s="64"/>
      <c r="AY63" s="32"/>
      <c r="AZ63" s="64"/>
      <c r="BA63" s="32"/>
      <c r="BB63" s="64"/>
      <c r="BC63" s="51">
        <f t="shared" si="9"/>
        <v>16253.843789999999</v>
      </c>
      <c r="BD63" s="52">
        <f t="shared" si="10"/>
        <v>6459.8828599999606</v>
      </c>
      <c r="BE63" s="53">
        <f t="shared" si="11"/>
        <v>5000</v>
      </c>
      <c r="BF63" s="10" t="s">
        <v>202</v>
      </c>
      <c r="BG63" s="4" t="s">
        <v>65</v>
      </c>
      <c r="BH63" s="95"/>
    </row>
    <row r="64" spans="1:61" s="2" customFormat="1" ht="14.4" hidden="1" customHeight="1" x14ac:dyDescent="0.3">
      <c r="A64" s="10" t="s">
        <v>203</v>
      </c>
      <c r="B64" s="4" t="s">
        <v>66</v>
      </c>
      <c r="C64" s="19">
        <v>17.946010000000001</v>
      </c>
      <c r="D64" s="33">
        <v>0</v>
      </c>
      <c r="E64" s="64"/>
      <c r="F64" s="2">
        <v>0</v>
      </c>
      <c r="G64" s="64"/>
      <c r="H64" s="32">
        <f>'24-25'!E65</f>
        <v>0</v>
      </c>
      <c r="I64" s="64"/>
      <c r="J64" s="32">
        <f>'24-25'!F65</f>
        <v>0</v>
      </c>
      <c r="K64" s="64"/>
      <c r="L64" s="32">
        <f>'24-25'!G65</f>
        <v>0</v>
      </c>
      <c r="M64" s="64"/>
      <c r="N64" s="34">
        <v>0</v>
      </c>
      <c r="O64" s="64"/>
      <c r="P64" s="32">
        <f>'24-25'!I65</f>
        <v>0</v>
      </c>
      <c r="Q64" s="64"/>
      <c r="R64" s="32">
        <f>'24-25'!J65</f>
        <v>0</v>
      </c>
      <c r="S64" s="64"/>
      <c r="T64" s="32">
        <f>'24-25'!K65</f>
        <v>0</v>
      </c>
      <c r="U64" s="64"/>
      <c r="V64" s="32">
        <f>'24-25'!L65</f>
        <v>0</v>
      </c>
      <c r="W64" s="64"/>
      <c r="X64" s="32">
        <f>'24-25'!M65</f>
        <v>0</v>
      </c>
      <c r="Y64" s="64">
        <v>125</v>
      </c>
      <c r="Z64" s="32">
        <f>'24-25'!N65</f>
        <v>0</v>
      </c>
      <c r="AA64" s="64"/>
      <c r="AB64" s="51">
        <f t="shared" si="6"/>
        <v>142.94601</v>
      </c>
      <c r="AC64" s="93">
        <f t="shared" si="7"/>
        <v>0</v>
      </c>
      <c r="AD64" s="93">
        <f t="shared" si="8"/>
        <v>125</v>
      </c>
      <c r="AE64" s="33">
        <f>'24-25'!P65</f>
        <v>0</v>
      </c>
      <c r="AF64" s="64"/>
      <c r="AG64" s="34">
        <f>'24-25'!Q65</f>
        <v>0</v>
      </c>
      <c r="AH64" s="64"/>
      <c r="AI64" s="34">
        <f>'24-25'!R65</f>
        <v>0</v>
      </c>
      <c r="AJ64" s="64"/>
      <c r="AK64" s="32"/>
      <c r="AL64" s="64"/>
      <c r="AM64" s="32"/>
      <c r="AN64" s="64"/>
      <c r="AO64" s="34"/>
      <c r="AP64" s="64"/>
      <c r="AQ64" s="32"/>
      <c r="AR64" s="64"/>
      <c r="AS64" s="32"/>
      <c r="AT64" s="64"/>
      <c r="AU64" s="32"/>
      <c r="AV64" s="64"/>
      <c r="AW64" s="32"/>
      <c r="AX64" s="64"/>
      <c r="AY64" s="32"/>
      <c r="AZ64" s="64"/>
      <c r="BA64" s="32"/>
      <c r="BB64" s="64"/>
      <c r="BC64" s="51">
        <f t="shared" si="9"/>
        <v>142.94601</v>
      </c>
      <c r="BD64" s="52">
        <f t="shared" si="10"/>
        <v>0</v>
      </c>
      <c r="BE64" s="53">
        <f t="shared" si="11"/>
        <v>0</v>
      </c>
      <c r="BF64" s="10" t="s">
        <v>203</v>
      </c>
      <c r="BG64" s="4" t="s">
        <v>66</v>
      </c>
      <c r="BH64" s="95"/>
    </row>
    <row r="65" spans="1:60" s="2" customFormat="1" ht="14.4" hidden="1" customHeight="1" x14ac:dyDescent="0.3">
      <c r="A65" s="10" t="s">
        <v>204</v>
      </c>
      <c r="B65" s="4" t="s">
        <v>66</v>
      </c>
      <c r="C65" s="19">
        <v>302.96740999999827</v>
      </c>
      <c r="D65" s="33">
        <v>31.110000000000003</v>
      </c>
      <c r="E65" s="64"/>
      <c r="F65" s="2">
        <v>0</v>
      </c>
      <c r="G65" s="64"/>
      <c r="H65" s="32">
        <f>'24-25'!E66</f>
        <v>0</v>
      </c>
      <c r="I65" s="64"/>
      <c r="J65" s="32">
        <f>'24-25'!F66</f>
        <v>0</v>
      </c>
      <c r="K65" s="64"/>
      <c r="L65" s="32">
        <f>'24-25'!G66</f>
        <v>0</v>
      </c>
      <c r="M65" s="64"/>
      <c r="N65" s="34">
        <v>0</v>
      </c>
      <c r="O65" s="64"/>
      <c r="P65" s="32">
        <f>'24-25'!I66</f>
        <v>0</v>
      </c>
      <c r="Q65" s="64"/>
      <c r="R65" s="32">
        <f>'24-25'!J66</f>
        <v>4.7411200000019331</v>
      </c>
      <c r="S65" s="64"/>
      <c r="T65" s="32">
        <f>'24-25'!K66</f>
        <v>0.04</v>
      </c>
      <c r="U65" s="64"/>
      <c r="V65" s="32">
        <f>'24-25'!L66</f>
        <v>39.675720000000908</v>
      </c>
      <c r="W65" s="64"/>
      <c r="X65" s="32">
        <f>'24-25'!M66</f>
        <v>0</v>
      </c>
      <c r="Y65" s="64">
        <v>125</v>
      </c>
      <c r="Z65" s="32">
        <f>'24-25'!N66</f>
        <v>0</v>
      </c>
      <c r="AA65" s="64"/>
      <c r="AB65" s="51">
        <f t="shared" si="6"/>
        <v>352.40056999999541</v>
      </c>
      <c r="AC65" s="93">
        <f t="shared" si="7"/>
        <v>75.566840000002841</v>
      </c>
      <c r="AD65" s="93">
        <f t="shared" si="8"/>
        <v>125</v>
      </c>
      <c r="AE65" s="33">
        <v>0</v>
      </c>
      <c r="AF65" s="64"/>
      <c r="AG65" s="34">
        <f>'24-25'!Q66</f>
        <v>0</v>
      </c>
      <c r="AH65" s="64"/>
      <c r="AI65" s="34">
        <f>'24-25'!R66</f>
        <v>0</v>
      </c>
      <c r="AJ65" s="64"/>
      <c r="AK65" s="32"/>
      <c r="AL65" s="64"/>
      <c r="AM65" s="32"/>
      <c r="AN65" s="64"/>
      <c r="AO65" s="34"/>
      <c r="AP65" s="64"/>
      <c r="AQ65" s="32"/>
      <c r="AR65" s="64"/>
      <c r="AS65" s="32"/>
      <c r="AT65" s="64"/>
      <c r="AU65" s="32"/>
      <c r="AV65" s="64"/>
      <c r="AW65" s="32"/>
      <c r="AX65" s="64"/>
      <c r="AY65" s="32"/>
      <c r="AZ65" s="64"/>
      <c r="BA65" s="32"/>
      <c r="BB65" s="64"/>
      <c r="BC65" s="51">
        <f t="shared" si="9"/>
        <v>352.40056999999541</v>
      </c>
      <c r="BD65" s="52">
        <f t="shared" si="10"/>
        <v>0</v>
      </c>
      <c r="BE65" s="53">
        <f t="shared" si="11"/>
        <v>0</v>
      </c>
      <c r="BF65" s="10" t="s">
        <v>204</v>
      </c>
      <c r="BG65" s="4" t="s">
        <v>66</v>
      </c>
      <c r="BH65" s="95"/>
    </row>
    <row r="66" spans="1:60" s="2" customFormat="1" ht="14.4" hidden="1" customHeight="1" x14ac:dyDescent="0.3">
      <c r="A66" s="10" t="s">
        <v>205</v>
      </c>
      <c r="B66" s="4" t="s">
        <v>67</v>
      </c>
      <c r="C66" s="19">
        <v>1143.8323300000011</v>
      </c>
      <c r="D66" s="33">
        <v>123.15</v>
      </c>
      <c r="E66" s="64">
        <v>3797.15</v>
      </c>
      <c r="F66" s="2">
        <v>85.34</v>
      </c>
      <c r="G66" s="64"/>
      <c r="H66" s="32">
        <f>'24-25'!E67</f>
        <v>49.260000000000005</v>
      </c>
      <c r="I66" s="64">
        <v>85.34</v>
      </c>
      <c r="J66" s="32">
        <f>'24-25'!F67</f>
        <v>183.86</v>
      </c>
      <c r="K66" s="64">
        <f>49.26+200</f>
        <v>249.26</v>
      </c>
      <c r="L66" s="32">
        <f>'24-25'!G67</f>
        <v>446.36000000000007</v>
      </c>
      <c r="M66" s="64">
        <v>36</v>
      </c>
      <c r="N66" s="34">
        <v>168.73000000000002</v>
      </c>
      <c r="O66" s="64">
        <v>446.36</v>
      </c>
      <c r="P66" s="32">
        <f>'24-25'!I67</f>
        <v>262.04000000000002</v>
      </c>
      <c r="Q66" s="64">
        <v>615.36</v>
      </c>
      <c r="R66" s="32">
        <f>'24-25'!J67</f>
        <v>186.34197999999594</v>
      </c>
      <c r="S66" s="64">
        <v>262.04000000000002</v>
      </c>
      <c r="T66" s="32">
        <f>'24-25'!K67</f>
        <v>315.35000000000002</v>
      </c>
      <c r="U66" s="64">
        <v>501.69</v>
      </c>
      <c r="V66" s="32">
        <f>'24-25'!L67</f>
        <v>236.82985999999644</v>
      </c>
      <c r="W66" s="64"/>
      <c r="X66" s="32">
        <f>'24-25'!M67</f>
        <v>357.76204000000001</v>
      </c>
      <c r="Y66" s="64">
        <v>473.66</v>
      </c>
      <c r="Z66" s="32">
        <f>'24-25'!N67</f>
        <v>1.2762999999984186</v>
      </c>
      <c r="AA66" s="64">
        <v>115.9</v>
      </c>
      <c r="AB66" s="51">
        <f t="shared" si="6"/>
        <v>5310.2921500000084</v>
      </c>
      <c r="AC66" s="93">
        <f t="shared" si="7"/>
        <v>2416.3001799999911</v>
      </c>
      <c r="AD66" s="93">
        <f t="shared" si="8"/>
        <v>6582.7599999999984</v>
      </c>
      <c r="AE66" s="33">
        <f>'24-25'!P67</f>
        <v>106.84754000000271</v>
      </c>
      <c r="AF66" s="64">
        <v>106.85</v>
      </c>
      <c r="AG66" s="34">
        <f>'24-25'!Q67</f>
        <v>8.2436200000039204</v>
      </c>
      <c r="AH66" s="64"/>
      <c r="AI66" s="34">
        <f>'24-25'!R67</f>
        <v>95.413859999998536</v>
      </c>
      <c r="AJ66" s="64">
        <v>8.24</v>
      </c>
      <c r="AK66" s="32"/>
      <c r="AL66" s="64"/>
      <c r="AM66" s="32"/>
      <c r="AN66" s="64"/>
      <c r="AO66" s="34"/>
      <c r="AP66" s="64"/>
      <c r="AQ66" s="32"/>
      <c r="AR66" s="64"/>
      <c r="AS66" s="32"/>
      <c r="AT66" s="64"/>
      <c r="AU66" s="32"/>
      <c r="AV66" s="64"/>
      <c r="AW66" s="32"/>
      <c r="AX66" s="64"/>
      <c r="AY66" s="32"/>
      <c r="AZ66" s="64"/>
      <c r="BA66" s="32"/>
      <c r="BB66" s="64"/>
      <c r="BC66" s="51">
        <f t="shared" si="9"/>
        <v>5214.8771300000035</v>
      </c>
      <c r="BD66" s="52">
        <f t="shared" si="10"/>
        <v>210.50502000000517</v>
      </c>
      <c r="BE66" s="53">
        <f t="shared" si="11"/>
        <v>115.08999999999999</v>
      </c>
      <c r="BF66" s="10" t="s">
        <v>205</v>
      </c>
      <c r="BG66" s="4" t="s">
        <v>67</v>
      </c>
      <c r="BH66" s="95"/>
    </row>
    <row r="67" spans="1:60" s="2" customFormat="1" x14ac:dyDescent="0.3">
      <c r="A67" s="10" t="s">
        <v>206</v>
      </c>
      <c r="B67" s="4" t="s">
        <v>68</v>
      </c>
      <c r="C67" s="19">
        <v>-17.520779999999796</v>
      </c>
      <c r="D67" s="33">
        <v>8.2100000000000009</v>
      </c>
      <c r="E67" s="64"/>
      <c r="F67" s="2">
        <v>0</v>
      </c>
      <c r="G67" s="64"/>
      <c r="H67" s="32">
        <f>'24-25'!E68</f>
        <v>0</v>
      </c>
      <c r="I67" s="64"/>
      <c r="J67" s="32">
        <f>'24-25'!F68</f>
        <v>0</v>
      </c>
      <c r="K67" s="64"/>
      <c r="L67" s="32">
        <f>'24-25'!G68</f>
        <v>0</v>
      </c>
      <c r="M67" s="64"/>
      <c r="N67" s="34">
        <v>0</v>
      </c>
      <c r="O67" s="64"/>
      <c r="P67" s="32">
        <f>'24-25'!I68</f>
        <v>0</v>
      </c>
      <c r="Q67" s="64"/>
      <c r="R67" s="32">
        <v>0</v>
      </c>
      <c r="S67" s="64"/>
      <c r="T67" s="32">
        <f>'24-25'!K68</f>
        <v>0</v>
      </c>
      <c r="U67" s="64"/>
      <c r="V67" s="32">
        <f>'24-25'!L68</f>
        <v>0</v>
      </c>
      <c r="W67" s="64"/>
      <c r="X67" s="32">
        <f>'24-25'!M68</f>
        <v>0</v>
      </c>
      <c r="Y67" s="64"/>
      <c r="Z67" s="32">
        <f>'24-25'!N68</f>
        <v>0</v>
      </c>
      <c r="AA67" s="64"/>
      <c r="AB67" s="51">
        <f t="shared" si="6"/>
        <v>-25.730779999999797</v>
      </c>
      <c r="AC67" s="93">
        <f t="shared" si="7"/>
        <v>8.2100000000000009</v>
      </c>
      <c r="AD67" s="93">
        <f t="shared" si="8"/>
        <v>0</v>
      </c>
      <c r="AE67" s="33">
        <f>'24-25'!P68</f>
        <v>0</v>
      </c>
      <c r="AF67" s="64"/>
      <c r="AG67" s="34">
        <f>'24-25'!Q68</f>
        <v>0</v>
      </c>
      <c r="AH67" s="64"/>
      <c r="AI67" s="34">
        <f>'24-25'!R68</f>
        <v>0</v>
      </c>
      <c r="AJ67" s="64"/>
      <c r="AK67" s="32"/>
      <c r="AL67" s="64"/>
      <c r="AM67" s="32"/>
      <c r="AN67" s="64"/>
      <c r="AO67" s="34"/>
      <c r="AP67" s="64"/>
      <c r="AQ67" s="32"/>
      <c r="AR67" s="64"/>
      <c r="AS67" s="32"/>
      <c r="AT67" s="64"/>
      <c r="AU67" s="32"/>
      <c r="AV67" s="64"/>
      <c r="AW67" s="32"/>
      <c r="AX67" s="64"/>
      <c r="AY67" s="32"/>
      <c r="AZ67" s="64"/>
      <c r="BA67" s="32"/>
      <c r="BB67" s="64"/>
      <c r="BC67" s="51">
        <f t="shared" ref="BC67:BC98" si="12">AB67-(BD67-BE67)</f>
        <v>-25.730779999999797</v>
      </c>
      <c r="BD67" s="52">
        <f t="shared" ref="BD67:BD98" si="13">AE67+AG67+AI67+AK67+AM67+AO67+AQ67+AS67+AU67+AW67+AY67+BA67</f>
        <v>0</v>
      </c>
      <c r="BE67" s="53">
        <f t="shared" ref="BE67:BE98" si="14">AF67+AH67+AJ67+AL67+AN67+AP67+AR67+AT67+AV67+AX67+AZ67+BB67</f>
        <v>0</v>
      </c>
      <c r="BF67" s="50" t="s">
        <v>206</v>
      </c>
      <c r="BG67" s="80" t="s">
        <v>68</v>
      </c>
      <c r="BH67" s="96"/>
    </row>
    <row r="68" spans="1:60" s="2" customFormat="1" ht="14.4" hidden="1" customHeight="1" x14ac:dyDescent="0.3">
      <c r="A68" s="10" t="s">
        <v>207</v>
      </c>
      <c r="B68" s="4" t="s">
        <v>69</v>
      </c>
      <c r="C68" s="19">
        <v>140.47839999999999</v>
      </c>
      <c r="D68" s="33">
        <v>0</v>
      </c>
      <c r="E68" s="64"/>
      <c r="F68" s="2">
        <v>0</v>
      </c>
      <c r="G68" s="64"/>
      <c r="H68" s="32">
        <f>'24-25'!E69</f>
        <v>0</v>
      </c>
      <c r="I68" s="64"/>
      <c r="J68" s="32">
        <f>'24-25'!F69</f>
        <v>0</v>
      </c>
      <c r="K68" s="64"/>
      <c r="L68" s="32">
        <f>'24-25'!G69</f>
        <v>0</v>
      </c>
      <c r="M68" s="64"/>
      <c r="N68" s="34">
        <v>0</v>
      </c>
      <c r="O68" s="64"/>
      <c r="P68" s="32">
        <f>'24-25'!I69</f>
        <v>0</v>
      </c>
      <c r="Q68" s="64"/>
      <c r="R68" s="32">
        <f>'24-25'!J69</f>
        <v>8.2656000000000063</v>
      </c>
      <c r="S68" s="64">
        <v>200</v>
      </c>
      <c r="T68" s="32">
        <f>'24-25'!K69</f>
        <v>0.01</v>
      </c>
      <c r="U68" s="64"/>
      <c r="V68" s="32">
        <f>'24-25'!L69</f>
        <v>1.0459800000000079</v>
      </c>
      <c r="W68" s="64"/>
      <c r="X68" s="32">
        <f>'24-25'!M69</f>
        <v>0</v>
      </c>
      <c r="Y68" s="64"/>
      <c r="Z68" s="32">
        <f>'24-25'!N69</f>
        <v>0</v>
      </c>
      <c r="AA68" s="64"/>
      <c r="AB68" s="51">
        <f t="shared" si="6"/>
        <v>331.15681999999998</v>
      </c>
      <c r="AC68" s="93">
        <f t="shared" si="7"/>
        <v>9.3215800000000133</v>
      </c>
      <c r="AD68" s="93">
        <f t="shared" si="8"/>
        <v>200</v>
      </c>
      <c r="AE68" s="33">
        <f>'24-25'!P69</f>
        <v>0</v>
      </c>
      <c r="AF68" s="64"/>
      <c r="AG68" s="34">
        <f>'24-25'!Q69</f>
        <v>0</v>
      </c>
      <c r="AH68" s="64"/>
      <c r="AI68" s="34">
        <f>'24-25'!R69</f>
        <v>3.0520000000001019E-2</v>
      </c>
      <c r="AJ68" s="64"/>
      <c r="AK68" s="32"/>
      <c r="AL68" s="64"/>
      <c r="AM68" s="32"/>
      <c r="AN68" s="64"/>
      <c r="AO68" s="34"/>
      <c r="AP68" s="64"/>
      <c r="AQ68" s="32"/>
      <c r="AR68" s="64"/>
      <c r="AS68" s="32"/>
      <c r="AT68" s="64"/>
      <c r="AU68" s="32"/>
      <c r="AV68" s="64"/>
      <c r="AW68" s="32"/>
      <c r="AX68" s="64"/>
      <c r="AY68" s="32"/>
      <c r="AZ68" s="64"/>
      <c r="BA68" s="32"/>
      <c r="BB68" s="64"/>
      <c r="BC68" s="51">
        <f t="shared" si="12"/>
        <v>331.12629999999996</v>
      </c>
      <c r="BD68" s="52">
        <f t="shared" si="13"/>
        <v>3.0520000000001019E-2</v>
      </c>
      <c r="BE68" s="53">
        <f t="shared" si="14"/>
        <v>0</v>
      </c>
      <c r="BF68" s="10" t="s">
        <v>207</v>
      </c>
      <c r="BG68" s="4" t="s">
        <v>69</v>
      </c>
      <c r="BH68" s="95"/>
    </row>
    <row r="69" spans="1:60" s="2" customFormat="1" ht="14.4" hidden="1" customHeight="1" x14ac:dyDescent="0.3">
      <c r="A69" s="10" t="s">
        <v>208</v>
      </c>
      <c r="B69" s="4" t="s">
        <v>70</v>
      </c>
      <c r="C69" s="19">
        <v>536.61377000000243</v>
      </c>
      <c r="D69" s="33">
        <v>0</v>
      </c>
      <c r="E69" s="64"/>
      <c r="F69" s="2">
        <v>0</v>
      </c>
      <c r="G69" s="64">
        <v>537</v>
      </c>
      <c r="H69" s="32">
        <f>'24-25'!E70</f>
        <v>0</v>
      </c>
      <c r="I69" s="64"/>
      <c r="J69" s="32">
        <f>'24-25'!F70</f>
        <v>0</v>
      </c>
      <c r="K69" s="64"/>
      <c r="L69" s="32">
        <f>'24-25'!G70</f>
        <v>0</v>
      </c>
      <c r="M69" s="64"/>
      <c r="N69" s="34">
        <v>0</v>
      </c>
      <c r="O69" s="64"/>
      <c r="P69" s="32">
        <f>'24-25'!I70</f>
        <v>0</v>
      </c>
      <c r="Q69" s="64"/>
      <c r="R69" s="32">
        <f>'24-25'!J70</f>
        <v>6.0891000000034268</v>
      </c>
      <c r="S69" s="64"/>
      <c r="T69" s="32">
        <f>'24-25'!K70</f>
        <v>0</v>
      </c>
      <c r="U69" s="64"/>
      <c r="V69" s="32">
        <f>'24-25'!L70</f>
        <v>0</v>
      </c>
      <c r="W69" s="64"/>
      <c r="X69" s="32">
        <f>'24-25'!M70</f>
        <v>0</v>
      </c>
      <c r="Y69" s="64"/>
      <c r="Z69" s="32">
        <f>'24-25'!N70</f>
        <v>0</v>
      </c>
      <c r="AA69" s="64"/>
      <c r="AB69" s="51">
        <f t="shared" si="6"/>
        <v>1067.5246699999989</v>
      </c>
      <c r="AC69" s="93">
        <f t="shared" si="7"/>
        <v>6.0891000000034268</v>
      </c>
      <c r="AD69" s="93">
        <f t="shared" si="8"/>
        <v>537</v>
      </c>
      <c r="AE69" s="33">
        <f>'24-25'!P70</f>
        <v>0</v>
      </c>
      <c r="AF69" s="64"/>
      <c r="AG69" s="34">
        <f>'24-25'!Q70</f>
        <v>0</v>
      </c>
      <c r="AH69" s="64"/>
      <c r="AI69" s="34">
        <f>'24-25'!R70</f>
        <v>1.6340000001646329E-2</v>
      </c>
      <c r="AJ69" s="64"/>
      <c r="AK69" s="32"/>
      <c r="AL69" s="64"/>
      <c r="AM69" s="32"/>
      <c r="AN69" s="64"/>
      <c r="AO69" s="34"/>
      <c r="AP69" s="64"/>
      <c r="AQ69" s="32"/>
      <c r="AR69" s="64"/>
      <c r="AS69" s="32"/>
      <c r="AT69" s="64"/>
      <c r="AU69" s="32"/>
      <c r="AV69" s="64"/>
      <c r="AW69" s="32"/>
      <c r="AX69" s="64"/>
      <c r="AY69" s="32"/>
      <c r="AZ69" s="64"/>
      <c r="BA69" s="32"/>
      <c r="BB69" s="64"/>
      <c r="BC69" s="51">
        <f t="shared" si="12"/>
        <v>1067.5083299999972</v>
      </c>
      <c r="BD69" s="52">
        <f t="shared" si="13"/>
        <v>1.6340000001646329E-2</v>
      </c>
      <c r="BE69" s="53">
        <f t="shared" si="14"/>
        <v>0</v>
      </c>
      <c r="BF69" s="10" t="s">
        <v>208</v>
      </c>
      <c r="BG69" s="4" t="s">
        <v>70</v>
      </c>
      <c r="BH69" s="95"/>
    </row>
    <row r="70" spans="1:60" s="2" customFormat="1" hidden="1" x14ac:dyDescent="0.3">
      <c r="A70" s="10" t="s">
        <v>209</v>
      </c>
      <c r="B70" s="4" t="s">
        <v>71</v>
      </c>
      <c r="C70" s="19">
        <v>255.55063000000109</v>
      </c>
      <c r="D70" s="33">
        <v>0</v>
      </c>
      <c r="E70" s="64"/>
      <c r="F70" s="2">
        <v>0</v>
      </c>
      <c r="G70" s="64"/>
      <c r="H70" s="32">
        <f>'24-25'!E71</f>
        <v>0</v>
      </c>
      <c r="I70" s="64"/>
      <c r="J70" s="32">
        <f>'24-25'!F71</f>
        <v>0</v>
      </c>
      <c r="K70" s="64"/>
      <c r="L70" s="32">
        <f>'24-25'!G71</f>
        <v>0</v>
      </c>
      <c r="M70" s="64"/>
      <c r="N70" s="34">
        <v>149.29000000000002</v>
      </c>
      <c r="O70" s="64"/>
      <c r="P70" s="32">
        <f>'24-25'!I71</f>
        <v>351.44</v>
      </c>
      <c r="Q70" s="64"/>
      <c r="R70" s="32">
        <f>'24-25'!J71</f>
        <v>771.66189999999983</v>
      </c>
      <c r="S70" s="64">
        <v>250</v>
      </c>
      <c r="T70" s="32">
        <f>'24-25'!K71</f>
        <v>396.45</v>
      </c>
      <c r="U70" s="64">
        <v>770</v>
      </c>
      <c r="V70" s="32">
        <f>'24-25'!L71</f>
        <v>5.1494400000001948</v>
      </c>
      <c r="W70" s="64">
        <v>400</v>
      </c>
      <c r="X70" s="32">
        <f>'24-25'!M71</f>
        <v>3.0365200000017945</v>
      </c>
      <c r="Y70" s="64"/>
      <c r="Z70" s="32">
        <f>'24-25'!N71</f>
        <v>0</v>
      </c>
      <c r="AA70" s="64">
        <v>100</v>
      </c>
      <c r="AB70" s="51">
        <f t="shared" si="6"/>
        <v>98.522769999999355</v>
      </c>
      <c r="AC70" s="93">
        <f t="shared" si="7"/>
        <v>1677.0278600000017</v>
      </c>
      <c r="AD70" s="93">
        <f t="shared" si="8"/>
        <v>1520</v>
      </c>
      <c r="AE70" s="33">
        <f>'24-25'!P71</f>
        <v>0</v>
      </c>
      <c r="AF70" s="64"/>
      <c r="AG70" s="34">
        <f>'24-25'!Q71</f>
        <v>0</v>
      </c>
      <c r="AH70" s="64"/>
      <c r="AI70" s="34">
        <f>'24-25'!R71</f>
        <v>0</v>
      </c>
      <c r="AJ70" s="64"/>
      <c r="AK70" s="32"/>
      <c r="AL70" s="64"/>
      <c r="AM70" s="32"/>
      <c r="AN70" s="64"/>
      <c r="AO70" s="34"/>
      <c r="AP70" s="64"/>
      <c r="AQ70" s="32"/>
      <c r="AR70" s="64"/>
      <c r="AS70" s="32"/>
      <c r="AT70" s="64"/>
      <c r="AU70" s="32"/>
      <c r="AV70" s="64"/>
      <c r="AW70" s="32"/>
      <c r="AX70" s="64"/>
      <c r="AY70" s="32"/>
      <c r="AZ70" s="64"/>
      <c r="BA70" s="32"/>
      <c r="BB70" s="64"/>
      <c r="BC70" s="51">
        <f t="shared" si="12"/>
        <v>98.522769999999355</v>
      </c>
      <c r="BD70" s="52">
        <f t="shared" si="13"/>
        <v>0</v>
      </c>
      <c r="BE70" s="53">
        <f t="shared" si="14"/>
        <v>0</v>
      </c>
      <c r="BF70" s="10" t="s">
        <v>209</v>
      </c>
      <c r="BG70" s="4" t="s">
        <v>71</v>
      </c>
      <c r="BH70" s="95"/>
    </row>
    <row r="71" spans="1:60" s="2" customFormat="1" x14ac:dyDescent="0.3">
      <c r="A71" s="10" t="s">
        <v>210</v>
      </c>
      <c r="B71" s="4" t="s">
        <v>72</v>
      </c>
      <c r="C71" s="19">
        <v>-726.21727000000044</v>
      </c>
      <c r="D71" s="33">
        <v>0</v>
      </c>
      <c r="E71" s="64"/>
      <c r="F71" s="2">
        <v>0</v>
      </c>
      <c r="G71" s="64"/>
      <c r="H71" s="32">
        <f>'24-25'!E72</f>
        <v>0</v>
      </c>
      <c r="I71" s="64"/>
      <c r="J71" s="32">
        <f>'24-25'!F72</f>
        <v>16.420000000000002</v>
      </c>
      <c r="K71" s="64"/>
      <c r="L71" s="32">
        <f>'24-25'!G72</f>
        <v>24.630000000000003</v>
      </c>
      <c r="M71" s="64"/>
      <c r="N71" s="34">
        <v>529.53</v>
      </c>
      <c r="O71" s="64"/>
      <c r="P71" s="32">
        <f>'24-25'!I72</f>
        <v>480.92</v>
      </c>
      <c r="Q71" s="64"/>
      <c r="R71" s="32">
        <f>'24-25'!J72</f>
        <v>996.62146000000166</v>
      </c>
      <c r="S71" s="64"/>
      <c r="T71" s="32">
        <f>'24-25'!K72</f>
        <v>965.42</v>
      </c>
      <c r="U71" s="64"/>
      <c r="V71" s="32">
        <f>'24-25'!L72</f>
        <v>837.04211999999927</v>
      </c>
      <c r="W71" s="64"/>
      <c r="X71" s="32">
        <f>'24-25'!M72</f>
        <v>76.830360000000454</v>
      </c>
      <c r="Y71" s="64"/>
      <c r="Z71" s="32">
        <f>'24-25'!N72</f>
        <v>0</v>
      </c>
      <c r="AA71" s="64">
        <v>3930</v>
      </c>
      <c r="AB71" s="51">
        <f t="shared" si="6"/>
        <v>-723.63121000000172</v>
      </c>
      <c r="AC71" s="93">
        <f t="shared" si="7"/>
        <v>3927.4139400000013</v>
      </c>
      <c r="AD71" s="93">
        <f t="shared" si="8"/>
        <v>3930</v>
      </c>
      <c r="AE71" s="33">
        <f>'24-25'!P72</f>
        <v>0</v>
      </c>
      <c r="AF71" s="64"/>
      <c r="AG71" s="34">
        <f>'24-25'!Q72</f>
        <v>0</v>
      </c>
      <c r="AH71" s="64"/>
      <c r="AI71" s="34">
        <f>'24-25'!R72</f>
        <v>0</v>
      </c>
      <c r="AJ71" s="64"/>
      <c r="AK71" s="32"/>
      <c r="AL71" s="64"/>
      <c r="AM71" s="32"/>
      <c r="AN71" s="64"/>
      <c r="AO71" s="34"/>
      <c r="AP71" s="64"/>
      <c r="AQ71" s="32"/>
      <c r="AR71" s="64"/>
      <c r="AS71" s="32"/>
      <c r="AT71" s="64"/>
      <c r="AU71" s="32"/>
      <c r="AV71" s="64"/>
      <c r="AW71" s="32"/>
      <c r="AX71" s="64"/>
      <c r="AY71" s="32"/>
      <c r="AZ71" s="64"/>
      <c r="BA71" s="32"/>
      <c r="BB71" s="64"/>
      <c r="BC71" s="51">
        <f t="shared" si="12"/>
        <v>-723.63121000000172</v>
      </c>
      <c r="BD71" s="52">
        <f t="shared" si="13"/>
        <v>0</v>
      </c>
      <c r="BE71" s="53">
        <f t="shared" si="14"/>
        <v>0</v>
      </c>
      <c r="BF71" s="50" t="s">
        <v>210</v>
      </c>
      <c r="BG71" s="80" t="s">
        <v>72</v>
      </c>
      <c r="BH71" s="96"/>
    </row>
    <row r="72" spans="1:60" s="2" customFormat="1" ht="14.4" hidden="1" customHeight="1" x14ac:dyDescent="0.3">
      <c r="A72" s="10" t="s">
        <v>211</v>
      </c>
      <c r="B72" s="4" t="s">
        <v>73</v>
      </c>
      <c r="C72" s="19">
        <v>4572.3914500000001</v>
      </c>
      <c r="D72" s="33">
        <v>0</v>
      </c>
      <c r="E72" s="64"/>
      <c r="F72" s="2">
        <v>0</v>
      </c>
      <c r="G72" s="64"/>
      <c r="H72" s="32">
        <f>'24-25'!E73</f>
        <v>0</v>
      </c>
      <c r="I72" s="64"/>
      <c r="J72" s="32">
        <f>'24-25'!F73</f>
        <v>0</v>
      </c>
      <c r="K72" s="64"/>
      <c r="L72" s="32">
        <f>'24-25'!G73</f>
        <v>27.870000000000005</v>
      </c>
      <c r="M72" s="64"/>
      <c r="N72" s="34">
        <v>185.15</v>
      </c>
      <c r="O72" s="64"/>
      <c r="P72" s="32">
        <f>'24-25'!I73</f>
        <v>267.89999999999998</v>
      </c>
      <c r="Q72" s="64"/>
      <c r="R72" s="32">
        <f>'24-25'!J73</f>
        <v>160.27425999999991</v>
      </c>
      <c r="S72" s="64"/>
      <c r="T72" s="32">
        <f>'24-25'!K73</f>
        <v>220.5</v>
      </c>
      <c r="U72" s="64"/>
      <c r="V72" s="32">
        <f>'24-25'!L73</f>
        <v>79.638379999999856</v>
      </c>
      <c r="W72" s="64"/>
      <c r="X72" s="32">
        <f>'24-25'!M73</f>
        <v>22.857500000000098</v>
      </c>
      <c r="Y72" s="64"/>
      <c r="Z72" s="32">
        <f>'24-25'!N73</f>
        <v>12.462360000000048</v>
      </c>
      <c r="AA72" s="64"/>
      <c r="AB72" s="51">
        <f t="shared" si="6"/>
        <v>3595.7389499999999</v>
      </c>
      <c r="AC72" s="93">
        <f t="shared" si="7"/>
        <v>976.65249999999992</v>
      </c>
      <c r="AD72" s="93">
        <f t="shared" si="8"/>
        <v>0</v>
      </c>
      <c r="AE72" s="33">
        <f>'24-25'!P73</f>
        <v>0.733079999999943</v>
      </c>
      <c r="AF72" s="64"/>
      <c r="AG72" s="34">
        <f>'24-25'!Q73</f>
        <v>0</v>
      </c>
      <c r="AH72" s="64"/>
      <c r="AI72" s="34">
        <f>'24-25'!R73</f>
        <v>0.15197999999996339</v>
      </c>
      <c r="AJ72" s="64"/>
      <c r="AK72" s="32"/>
      <c r="AL72" s="64"/>
      <c r="AM72" s="32"/>
      <c r="AN72" s="64"/>
      <c r="AO72" s="34"/>
      <c r="AP72" s="64"/>
      <c r="AQ72" s="32"/>
      <c r="AR72" s="64"/>
      <c r="AS72" s="32"/>
      <c r="AT72" s="64"/>
      <c r="AU72" s="32"/>
      <c r="AV72" s="64"/>
      <c r="AW72" s="32"/>
      <c r="AX72" s="64"/>
      <c r="AY72" s="32"/>
      <c r="AZ72" s="64"/>
      <c r="BA72" s="32"/>
      <c r="BB72" s="64"/>
      <c r="BC72" s="51">
        <f t="shared" si="12"/>
        <v>3594.8538899999999</v>
      </c>
      <c r="BD72" s="52">
        <f t="shared" si="13"/>
        <v>0.88505999999990637</v>
      </c>
      <c r="BE72" s="53">
        <f t="shared" si="14"/>
        <v>0</v>
      </c>
      <c r="BF72" s="10" t="s">
        <v>211</v>
      </c>
      <c r="BG72" s="4" t="s">
        <v>73</v>
      </c>
      <c r="BH72" s="95"/>
    </row>
    <row r="73" spans="1:60" s="2" customFormat="1" hidden="1" x14ac:dyDescent="0.3">
      <c r="A73" s="10" t="s">
        <v>212</v>
      </c>
      <c r="B73" s="4" t="s">
        <v>74</v>
      </c>
      <c r="C73" s="19">
        <v>-22567.358630000013</v>
      </c>
      <c r="D73" s="33">
        <v>21798.410000000003</v>
      </c>
      <c r="E73" s="64">
        <v>22600</v>
      </c>
      <c r="F73" s="2">
        <v>27890.240000000002</v>
      </c>
      <c r="G73" s="64">
        <v>22000</v>
      </c>
      <c r="H73" s="32">
        <f>'24-25'!E74</f>
        <v>18251.840000000004</v>
      </c>
      <c r="I73" s="64">
        <v>46250</v>
      </c>
      <c r="J73" s="32">
        <f>'24-25'!F74</f>
        <v>10140.25</v>
      </c>
      <c r="K73" s="64"/>
      <c r="L73" s="32">
        <f>'24-25'!G74</f>
        <v>8023.0400000000009</v>
      </c>
      <c r="M73" s="64">
        <v>10000</v>
      </c>
      <c r="N73" s="34">
        <v>1990.6600000000003</v>
      </c>
      <c r="O73" s="64">
        <v>8100</v>
      </c>
      <c r="P73" s="32">
        <f>'24-25'!I74</f>
        <v>2161.3599999999997</v>
      </c>
      <c r="Q73" s="64">
        <v>4153</v>
      </c>
      <c r="R73" s="32">
        <f>'24-25'!J74</f>
        <v>3035.1874799999869</v>
      </c>
      <c r="S73" s="64"/>
      <c r="T73" s="32">
        <f>'24-25'!K74</f>
        <v>2414.0300000000002</v>
      </c>
      <c r="U73" s="64">
        <v>5451.78</v>
      </c>
      <c r="V73" s="32">
        <f>'24-25'!L74</f>
        <v>9061.30530000002</v>
      </c>
      <c r="W73" s="64"/>
      <c r="X73" s="32">
        <v>14469.83</v>
      </c>
      <c r="Y73" s="64">
        <v>10000</v>
      </c>
      <c r="Z73" s="32">
        <f>'24-25'!N74</f>
        <v>18586.843179999989</v>
      </c>
      <c r="AA73" s="64">
        <v>31836</v>
      </c>
      <c r="AB73" s="51">
        <f t="shared" si="6"/>
        <v>0.42540999995617312</v>
      </c>
      <c r="AC73" s="93">
        <f t="shared" si="7"/>
        <v>137822.99596000003</v>
      </c>
      <c r="AD73" s="93">
        <f t="shared" si="8"/>
        <v>160390.78</v>
      </c>
      <c r="AE73" s="33">
        <f>'24-25'!P74</f>
        <v>22883.104200000045</v>
      </c>
      <c r="AF73" s="64">
        <v>18587</v>
      </c>
      <c r="AG73" s="34">
        <f>'24-25'!Q74</f>
        <v>19513.63402000006</v>
      </c>
      <c r="AH73" s="64">
        <v>22883</v>
      </c>
      <c r="AI73" s="34">
        <f>'24-25'!R74</f>
        <v>16513.674559999992</v>
      </c>
      <c r="AJ73" s="64">
        <v>19514</v>
      </c>
      <c r="AK73" s="32"/>
      <c r="AL73" s="64"/>
      <c r="AM73" s="32"/>
      <c r="AN73" s="64"/>
      <c r="AO73" s="34"/>
      <c r="AP73" s="64"/>
      <c r="AQ73" s="32"/>
      <c r="AR73" s="64"/>
      <c r="AS73" s="32"/>
      <c r="AT73" s="64"/>
      <c r="AU73" s="32"/>
      <c r="AV73" s="64"/>
      <c r="AW73" s="32"/>
      <c r="AX73" s="64"/>
      <c r="AY73" s="32"/>
      <c r="AZ73" s="64"/>
      <c r="BA73" s="32"/>
      <c r="BB73" s="64"/>
      <c r="BC73" s="51">
        <f t="shared" si="12"/>
        <v>2074.0126299998628</v>
      </c>
      <c r="BD73" s="52">
        <f t="shared" si="13"/>
        <v>58910.412780000093</v>
      </c>
      <c r="BE73" s="53">
        <f t="shared" si="14"/>
        <v>60984</v>
      </c>
      <c r="BF73" s="10" t="s">
        <v>212</v>
      </c>
      <c r="BG73" s="4" t="s">
        <v>74</v>
      </c>
      <c r="BH73" s="95"/>
    </row>
    <row r="74" spans="1:60" s="2" customFormat="1" x14ac:dyDescent="0.3">
      <c r="A74" s="10" t="s">
        <v>213</v>
      </c>
      <c r="B74" s="4" t="s">
        <v>75</v>
      </c>
      <c r="C74" s="19">
        <v>-10205.795979999999</v>
      </c>
      <c r="D74" s="33">
        <v>213.02</v>
      </c>
      <c r="E74" s="64">
        <v>9840</v>
      </c>
      <c r="F74" s="2">
        <v>144.32000000000002</v>
      </c>
      <c r="G74" s="64"/>
      <c r="H74" s="32">
        <f>'24-25'!E75</f>
        <v>155.77000000000004</v>
      </c>
      <c r="I74" s="64">
        <v>900</v>
      </c>
      <c r="J74" s="32">
        <f>'24-25'!F75</f>
        <v>242.62000000000003</v>
      </c>
      <c r="K74" s="64"/>
      <c r="L74" s="32">
        <f>'24-25'!G75</f>
        <v>899.83</v>
      </c>
      <c r="M74" s="64"/>
      <c r="N74" s="34">
        <v>672.12000000000012</v>
      </c>
      <c r="O74" s="64"/>
      <c r="P74" s="32">
        <f>'24-25'!I75</f>
        <v>722</v>
      </c>
      <c r="Q74" s="64"/>
      <c r="R74" s="32">
        <f>'24-25'!J75</f>
        <v>1416.9598000000046</v>
      </c>
      <c r="S74" s="64"/>
      <c r="T74" s="32">
        <f>'24-25'!K75</f>
        <v>1399.56</v>
      </c>
      <c r="U74" s="64"/>
      <c r="V74" s="32">
        <f>'24-25'!L75</f>
        <v>1477.7665200000042</v>
      </c>
      <c r="W74" s="64">
        <v>3538.52</v>
      </c>
      <c r="X74" s="32">
        <f>'24-25'!M75</f>
        <v>551.50823999999534</v>
      </c>
      <c r="Y74" s="64"/>
      <c r="Z74" s="32">
        <f>'24-25'!N75</f>
        <v>201.93995999999697</v>
      </c>
      <c r="AA74" s="64">
        <v>1477.77</v>
      </c>
      <c r="AB74" s="51">
        <f t="shared" si="6"/>
        <v>-2546.9204999999993</v>
      </c>
      <c r="AC74" s="93">
        <f t="shared" si="7"/>
        <v>8097.4145200000012</v>
      </c>
      <c r="AD74" s="93">
        <f t="shared" si="8"/>
        <v>15756.29</v>
      </c>
      <c r="AE74" s="33">
        <f>'24-25'!P75</f>
        <v>179.82343999999827</v>
      </c>
      <c r="AF74" s="64">
        <v>753.45</v>
      </c>
      <c r="AG74" s="34">
        <f>'24-25'!Q75</f>
        <v>234.07898000000387</v>
      </c>
      <c r="AH74" s="64">
        <v>1973.29</v>
      </c>
      <c r="AI74" s="34">
        <f>'24-25'!R75</f>
        <v>310.28343999999663</v>
      </c>
      <c r="AJ74" s="64"/>
      <c r="AK74" s="32"/>
      <c r="AL74" s="64"/>
      <c r="AM74" s="32"/>
      <c r="AN74" s="64"/>
      <c r="AO74" s="34"/>
      <c r="AP74" s="64"/>
      <c r="AQ74" s="32"/>
      <c r="AR74" s="64"/>
      <c r="AS74" s="32"/>
      <c r="AT74" s="64"/>
      <c r="AU74" s="32"/>
      <c r="AV74" s="64"/>
      <c r="AW74" s="32"/>
      <c r="AX74" s="64"/>
      <c r="AY74" s="32"/>
      <c r="AZ74" s="64"/>
      <c r="BA74" s="32"/>
      <c r="BB74" s="64"/>
      <c r="BC74" s="51">
        <f t="shared" si="12"/>
        <v>-544.36635999999817</v>
      </c>
      <c r="BD74" s="52">
        <f t="shared" si="13"/>
        <v>724.1858599999988</v>
      </c>
      <c r="BE74" s="53">
        <f t="shared" si="14"/>
        <v>2726.74</v>
      </c>
      <c r="BF74" s="10" t="s">
        <v>213</v>
      </c>
      <c r="BG74" s="4" t="s">
        <v>75</v>
      </c>
      <c r="BH74" s="95"/>
    </row>
    <row r="75" spans="1:60" s="2" customFormat="1" ht="14.4" hidden="1" customHeight="1" x14ac:dyDescent="0.3">
      <c r="A75" s="10" t="s">
        <v>214</v>
      </c>
      <c r="B75" s="4" t="s">
        <v>76</v>
      </c>
      <c r="C75" s="19">
        <v>-16794.432259999998</v>
      </c>
      <c r="D75" s="33">
        <v>0</v>
      </c>
      <c r="E75" s="64">
        <v>20000</v>
      </c>
      <c r="F75" s="2">
        <v>0</v>
      </c>
      <c r="G75" s="64"/>
      <c r="H75" s="32">
        <f>'24-25'!E76</f>
        <v>0</v>
      </c>
      <c r="I75" s="64"/>
      <c r="J75" s="32">
        <f>'24-25'!F76</f>
        <v>0</v>
      </c>
      <c r="K75" s="64"/>
      <c r="L75" s="32">
        <f>'24-25'!G76</f>
        <v>313.27000000000004</v>
      </c>
      <c r="M75" s="64"/>
      <c r="N75" s="34">
        <v>2162.2200000000003</v>
      </c>
      <c r="O75" s="64"/>
      <c r="P75" s="32">
        <f>'24-25'!I76</f>
        <v>2311.8000000000002</v>
      </c>
      <c r="Q75" s="64"/>
      <c r="R75" s="32">
        <f>'24-25'!J76</f>
        <v>2888.0730600000115</v>
      </c>
      <c r="S75" s="64">
        <v>5000</v>
      </c>
      <c r="T75" s="32">
        <f>'24-25'!K76</f>
        <v>353.88</v>
      </c>
      <c r="U75" s="64"/>
      <c r="V75" s="32">
        <f>'24-25'!L76</f>
        <v>0</v>
      </c>
      <c r="W75" s="64"/>
      <c r="X75" s="32">
        <f>'24-25'!M76</f>
        <v>0</v>
      </c>
      <c r="Y75" s="64"/>
      <c r="Z75" s="32">
        <f>'24-25'!N76</f>
        <v>0</v>
      </c>
      <c r="AA75" s="64"/>
      <c r="AB75" s="51">
        <f t="shared" si="6"/>
        <v>176.32467999999062</v>
      </c>
      <c r="AC75" s="93">
        <f t="shared" si="7"/>
        <v>8029.2430600000125</v>
      </c>
      <c r="AD75" s="93">
        <f t="shared" si="8"/>
        <v>25000</v>
      </c>
      <c r="AE75" s="33">
        <f>'24-25'!P76</f>
        <v>0</v>
      </c>
      <c r="AF75" s="64"/>
      <c r="AG75" s="34">
        <f>'24-25'!Q76</f>
        <v>0</v>
      </c>
      <c r="AH75" s="64"/>
      <c r="AI75" s="34">
        <f>'24-25'!R76</f>
        <v>0</v>
      </c>
      <c r="AJ75" s="64"/>
      <c r="AK75" s="32"/>
      <c r="AL75" s="64"/>
      <c r="AM75" s="32"/>
      <c r="AN75" s="64"/>
      <c r="AO75" s="34"/>
      <c r="AP75" s="64"/>
      <c r="AQ75" s="32"/>
      <c r="AR75" s="64"/>
      <c r="AS75" s="32"/>
      <c r="AT75" s="64"/>
      <c r="AU75" s="32"/>
      <c r="AV75" s="64"/>
      <c r="AW75" s="32"/>
      <c r="AX75" s="64"/>
      <c r="AY75" s="32"/>
      <c r="AZ75" s="64"/>
      <c r="BA75" s="32"/>
      <c r="BB75" s="64"/>
      <c r="BC75" s="51">
        <f t="shared" si="12"/>
        <v>176.32467999999062</v>
      </c>
      <c r="BD75" s="52">
        <f t="shared" si="13"/>
        <v>0</v>
      </c>
      <c r="BE75" s="53">
        <f t="shared" si="14"/>
        <v>0</v>
      </c>
      <c r="BF75" s="10" t="s">
        <v>214</v>
      </c>
      <c r="BG75" s="4" t="s">
        <v>76</v>
      </c>
      <c r="BH75" s="95"/>
    </row>
    <row r="76" spans="1:60" s="2" customFormat="1" x14ac:dyDescent="0.3">
      <c r="A76" s="10" t="s">
        <v>215</v>
      </c>
      <c r="B76" s="4" t="s">
        <v>77</v>
      </c>
      <c r="C76" s="19">
        <v>0.18054000000029191</v>
      </c>
      <c r="D76" s="33">
        <v>8.2100000000000009</v>
      </c>
      <c r="E76" s="64"/>
      <c r="F76" s="2">
        <v>0</v>
      </c>
      <c r="G76" s="64"/>
      <c r="H76" s="32">
        <f>'24-25'!E77</f>
        <v>0</v>
      </c>
      <c r="I76" s="64">
        <v>8.0299999999999994</v>
      </c>
      <c r="J76" s="32">
        <f>'24-25'!F77</f>
        <v>8.2100000000000009</v>
      </c>
      <c r="K76" s="64"/>
      <c r="L76" s="32">
        <f>'24-25'!G77</f>
        <v>245.64000000000001</v>
      </c>
      <c r="M76" s="64"/>
      <c r="N76" s="34">
        <v>881.90000000000009</v>
      </c>
      <c r="O76" s="64"/>
      <c r="P76" s="32">
        <f>'24-25'!I77</f>
        <v>1568.22</v>
      </c>
      <c r="Q76" s="64"/>
      <c r="R76" s="32">
        <f>'24-25'!J77</f>
        <v>1067.8777400000033</v>
      </c>
      <c r="S76" s="64">
        <v>2703.97</v>
      </c>
      <c r="T76" s="32">
        <f>'24-25'!K77</f>
        <v>650.36</v>
      </c>
      <c r="U76" s="64">
        <v>1718.24</v>
      </c>
      <c r="V76" s="32">
        <f>'24-25'!L77</f>
        <v>15.092980000000788</v>
      </c>
      <c r="W76" s="64"/>
      <c r="X76" s="32">
        <f>'24-25'!M77</f>
        <v>3.08901999999649</v>
      </c>
      <c r="Y76" s="64"/>
      <c r="Z76" s="32">
        <f>'24-25'!N77</f>
        <v>3.0236599999980349</v>
      </c>
      <c r="AA76" s="64"/>
      <c r="AB76" s="51">
        <f t="shared" si="6"/>
        <v>-21.202859999998509</v>
      </c>
      <c r="AC76" s="93">
        <f t="shared" si="7"/>
        <v>4451.6233999999986</v>
      </c>
      <c r="AD76" s="93">
        <f t="shared" si="8"/>
        <v>4430.24</v>
      </c>
      <c r="AE76" s="33">
        <f>'24-25'!P77</f>
        <v>3.1327999999986784</v>
      </c>
      <c r="AF76" s="64"/>
      <c r="AG76" s="34">
        <f>'24-25'!Q77</f>
        <v>2.8633600000026673</v>
      </c>
      <c r="AH76" s="64"/>
      <c r="AI76" s="34">
        <f>'24-25'!R77</f>
        <v>2.6752999999988423</v>
      </c>
      <c r="AJ76" s="64"/>
      <c r="AK76" s="32"/>
      <c r="AL76" s="64"/>
      <c r="AM76" s="32"/>
      <c r="AN76" s="64"/>
      <c r="AO76" s="34"/>
      <c r="AP76" s="64"/>
      <c r="AQ76" s="32"/>
      <c r="AR76" s="64"/>
      <c r="AS76" s="32"/>
      <c r="AT76" s="64"/>
      <c r="AU76" s="32"/>
      <c r="AV76" s="64"/>
      <c r="AW76" s="32"/>
      <c r="AX76" s="64"/>
      <c r="AY76" s="32"/>
      <c r="AZ76" s="64"/>
      <c r="BA76" s="32"/>
      <c r="BB76" s="64"/>
      <c r="BC76" s="51">
        <f t="shared" si="12"/>
        <v>-29.874319999998697</v>
      </c>
      <c r="BD76" s="52">
        <f t="shared" si="13"/>
        <v>8.671460000000188</v>
      </c>
      <c r="BE76" s="53">
        <f t="shared" si="14"/>
        <v>0</v>
      </c>
      <c r="BF76" s="50" t="s">
        <v>215</v>
      </c>
      <c r="BG76" s="80" t="s">
        <v>77</v>
      </c>
      <c r="BH76" s="96"/>
    </row>
    <row r="77" spans="1:60" s="2" customFormat="1" x14ac:dyDescent="0.3">
      <c r="A77" s="10" t="s">
        <v>78</v>
      </c>
      <c r="B77" s="4" t="s">
        <v>79</v>
      </c>
      <c r="C77" s="19">
        <v>-1590.2679400000002</v>
      </c>
      <c r="D77" s="33">
        <v>0</v>
      </c>
      <c r="E77" s="64"/>
      <c r="F77" s="2">
        <v>57.470000000000006</v>
      </c>
      <c r="G77" s="64"/>
      <c r="H77" s="32">
        <f>'24-25'!E78</f>
        <v>0</v>
      </c>
      <c r="I77" s="64"/>
      <c r="J77" s="32">
        <f>'24-25'!F78</f>
        <v>147.56</v>
      </c>
      <c r="K77" s="64"/>
      <c r="L77" s="32">
        <f>'24-25'!G78</f>
        <v>606.88000000000011</v>
      </c>
      <c r="M77" s="64"/>
      <c r="N77" s="34">
        <v>245.86000000000004</v>
      </c>
      <c r="O77" s="64"/>
      <c r="P77" s="32">
        <f>'24-25'!I78</f>
        <v>276.21999999999997</v>
      </c>
      <c r="Q77" s="64"/>
      <c r="R77" s="32">
        <f>'24-25'!J78</f>
        <v>282.23827999999884</v>
      </c>
      <c r="S77" s="64">
        <v>3000</v>
      </c>
      <c r="T77" s="32">
        <f>'24-25'!K78</f>
        <v>365.6</v>
      </c>
      <c r="U77" s="64"/>
      <c r="V77" s="32">
        <f>'24-25'!L78</f>
        <v>728.36634000000208</v>
      </c>
      <c r="W77" s="64"/>
      <c r="X77" s="32">
        <f>'24-25'!M78</f>
        <v>953.83393999999942</v>
      </c>
      <c r="Y77" s="64"/>
      <c r="Z77" s="32">
        <f>'24-25'!N78</f>
        <v>177.44736000000091</v>
      </c>
      <c r="AA77" s="64"/>
      <c r="AB77" s="51">
        <f t="shared" si="6"/>
        <v>-2431.7438600000019</v>
      </c>
      <c r="AC77" s="93">
        <f t="shared" si="7"/>
        <v>3841.4759200000017</v>
      </c>
      <c r="AD77" s="93">
        <f t="shared" si="8"/>
        <v>3000</v>
      </c>
      <c r="AE77" s="33">
        <f>'24-25'!P78</f>
        <v>371.89085999999833</v>
      </c>
      <c r="AF77" s="64"/>
      <c r="AG77" s="34">
        <f>'24-25'!Q78</f>
        <v>266.64216000000079</v>
      </c>
      <c r="AH77" s="64">
        <v>2648</v>
      </c>
      <c r="AI77" s="34">
        <f>'24-25'!R78</f>
        <v>91.245799999998056</v>
      </c>
      <c r="AJ77" s="64"/>
      <c r="AK77" s="32"/>
      <c r="AL77" s="64"/>
      <c r="AM77" s="32"/>
      <c r="AN77" s="64"/>
      <c r="AO77" s="34"/>
      <c r="AP77" s="64"/>
      <c r="AQ77" s="32"/>
      <c r="AR77" s="64"/>
      <c r="AS77" s="32"/>
      <c r="AT77" s="64"/>
      <c r="AU77" s="32"/>
      <c r="AV77" s="64"/>
      <c r="AW77" s="32"/>
      <c r="AX77" s="64"/>
      <c r="AY77" s="32"/>
      <c r="AZ77" s="64"/>
      <c r="BA77" s="32"/>
      <c r="BB77" s="64"/>
      <c r="BC77" s="51">
        <f t="shared" si="12"/>
        <v>-513.52267999999913</v>
      </c>
      <c r="BD77" s="52">
        <f t="shared" si="13"/>
        <v>729.77881999999727</v>
      </c>
      <c r="BE77" s="53">
        <f t="shared" si="14"/>
        <v>2648</v>
      </c>
      <c r="BF77" s="50" t="s">
        <v>78</v>
      </c>
      <c r="BG77" s="80" t="s">
        <v>79</v>
      </c>
      <c r="BH77" s="96"/>
    </row>
    <row r="78" spans="1:60" s="2" customFormat="1" x14ac:dyDescent="0.3">
      <c r="A78" s="10" t="s">
        <v>216</v>
      </c>
      <c r="B78" s="4" t="s">
        <v>80</v>
      </c>
      <c r="C78" s="19">
        <v>-1812.9004900000002</v>
      </c>
      <c r="D78" s="33">
        <v>0</v>
      </c>
      <c r="E78" s="64">
        <v>1813</v>
      </c>
      <c r="F78" s="2">
        <v>0</v>
      </c>
      <c r="G78" s="64"/>
      <c r="H78" s="32">
        <f>'24-25'!E79</f>
        <v>0</v>
      </c>
      <c r="I78" s="64"/>
      <c r="J78" s="32">
        <f>'24-25'!F79</f>
        <v>8.2100000000000009</v>
      </c>
      <c r="K78" s="64"/>
      <c r="L78" s="32">
        <f>'24-25'!G79</f>
        <v>57.470000000000006</v>
      </c>
      <c r="M78" s="64"/>
      <c r="N78" s="34">
        <v>803.92000000000007</v>
      </c>
      <c r="O78" s="64"/>
      <c r="P78" s="32">
        <f>'24-25'!I79</f>
        <v>808.62</v>
      </c>
      <c r="Q78" s="64"/>
      <c r="R78" s="32">
        <f>'24-25'!J79</f>
        <v>467.14829999999967</v>
      </c>
      <c r="S78" s="64"/>
      <c r="T78" s="32">
        <f>'24-25'!K79</f>
        <v>655.69</v>
      </c>
      <c r="U78" s="64"/>
      <c r="V78" s="32">
        <f>'24-25'!L79</f>
        <v>1205.6123599999989</v>
      </c>
      <c r="W78" s="64"/>
      <c r="X78" s="32">
        <f>'24-25'!M79</f>
        <v>2216.6902000000009</v>
      </c>
      <c r="Y78" s="64"/>
      <c r="Z78" s="32">
        <f>'24-25'!N79</f>
        <v>1044.8379399999999</v>
      </c>
      <c r="AA78" s="64">
        <v>4006.57</v>
      </c>
      <c r="AB78" s="51">
        <f t="shared" si="6"/>
        <v>-3261.5292900000004</v>
      </c>
      <c r="AC78" s="93">
        <f t="shared" si="7"/>
        <v>7268.1988000000001</v>
      </c>
      <c r="AD78" s="93">
        <f t="shared" si="8"/>
        <v>5819.57</v>
      </c>
      <c r="AE78" s="33">
        <v>0</v>
      </c>
      <c r="AF78" s="64">
        <v>2216.69</v>
      </c>
      <c r="AG78" s="34">
        <f>'24-25'!Q79</f>
        <v>0</v>
      </c>
      <c r="AH78" s="64"/>
      <c r="AI78" s="34">
        <f>'24-25'!R79</f>
        <v>5.4355199999995278</v>
      </c>
      <c r="AJ78" s="64"/>
      <c r="AK78" s="32"/>
      <c r="AL78" s="64"/>
      <c r="AM78" s="32"/>
      <c r="AN78" s="64"/>
      <c r="AO78" s="34"/>
      <c r="AP78" s="64"/>
      <c r="AQ78" s="32"/>
      <c r="AR78" s="64"/>
      <c r="AS78" s="32"/>
      <c r="AT78" s="64"/>
      <c r="AU78" s="32"/>
      <c r="AV78" s="64"/>
      <c r="AW78" s="32"/>
      <c r="AX78" s="64"/>
      <c r="AY78" s="32"/>
      <c r="AZ78" s="64"/>
      <c r="BA78" s="32"/>
      <c r="BB78" s="64"/>
      <c r="BC78" s="51">
        <f t="shared" si="12"/>
        <v>-1050.2748099999999</v>
      </c>
      <c r="BD78" s="52">
        <f t="shared" si="13"/>
        <v>5.4355199999995278</v>
      </c>
      <c r="BE78" s="53">
        <f t="shared" si="14"/>
        <v>2216.69</v>
      </c>
      <c r="BF78" s="50" t="s">
        <v>216</v>
      </c>
      <c r="BG78" s="80" t="s">
        <v>80</v>
      </c>
      <c r="BH78" s="96"/>
    </row>
    <row r="79" spans="1:60" s="2" customFormat="1" ht="14.4" hidden="1" customHeight="1" x14ac:dyDescent="0.3">
      <c r="A79" s="10" t="s">
        <v>217</v>
      </c>
      <c r="B79" s="4" t="s">
        <v>81</v>
      </c>
      <c r="C79" s="19">
        <v>4669.6542199999949</v>
      </c>
      <c r="D79" s="33">
        <v>6356.6600000000008</v>
      </c>
      <c r="E79" s="64">
        <v>9000</v>
      </c>
      <c r="F79" s="2">
        <v>1785.6000000000001</v>
      </c>
      <c r="G79" s="64">
        <v>2000</v>
      </c>
      <c r="H79" s="32">
        <f>'24-25'!E80</f>
        <v>815.56000000000006</v>
      </c>
      <c r="I79" s="64">
        <v>1000</v>
      </c>
      <c r="J79" s="32">
        <f>'24-25'!F80</f>
        <v>1084.98</v>
      </c>
      <c r="K79" s="64">
        <v>1500</v>
      </c>
      <c r="L79" s="32">
        <f>'24-25'!G80</f>
        <v>2619.7800000000002</v>
      </c>
      <c r="M79" s="64">
        <v>3000</v>
      </c>
      <c r="N79" s="34">
        <v>4745.29</v>
      </c>
      <c r="O79" s="64"/>
      <c r="P79" s="32">
        <f>'24-25'!I80</f>
        <v>6235.2599999999993</v>
      </c>
      <c r="Q79" s="64">
        <v>7500</v>
      </c>
      <c r="R79" s="32">
        <f>'24-25'!J80</f>
        <v>5320.5852800000084</v>
      </c>
      <c r="S79" s="64">
        <v>6000</v>
      </c>
      <c r="T79" s="32">
        <f>'24-25'!K80</f>
        <v>1963.96</v>
      </c>
      <c r="U79" s="64">
        <v>1000</v>
      </c>
      <c r="V79" s="32">
        <f>'24-25'!L80</f>
        <v>3227.430220000007</v>
      </c>
      <c r="W79" s="64"/>
      <c r="X79" s="32">
        <f>'24-25'!M80</f>
        <v>1351.1654800000088</v>
      </c>
      <c r="Y79" s="64"/>
      <c r="Z79" s="32">
        <f>'24-25'!N80</f>
        <v>3526.2846000000391</v>
      </c>
      <c r="AA79" s="64">
        <v>4000</v>
      </c>
      <c r="AB79" s="51">
        <f t="shared" si="6"/>
        <v>637.09863999992194</v>
      </c>
      <c r="AC79" s="93">
        <f t="shared" si="7"/>
        <v>39032.555580000073</v>
      </c>
      <c r="AD79" s="93">
        <f t="shared" si="8"/>
        <v>35000</v>
      </c>
      <c r="AE79" s="33">
        <f>'24-25'!P80</f>
        <v>6347.9940599999436</v>
      </c>
      <c r="AF79" s="64"/>
      <c r="AG79" s="34">
        <f>'24-25'!Q80</f>
        <v>215.24888000000601</v>
      </c>
      <c r="AH79" s="64">
        <v>6000</v>
      </c>
      <c r="AI79" s="34">
        <f>'24-25'!R80</f>
        <v>3013.3405400000079</v>
      </c>
      <c r="AJ79" s="64">
        <v>3500</v>
      </c>
      <c r="AK79" s="32"/>
      <c r="AL79" s="64"/>
      <c r="AM79" s="32"/>
      <c r="AN79" s="64"/>
      <c r="AO79" s="34"/>
      <c r="AP79" s="64"/>
      <c r="AQ79" s="32"/>
      <c r="AR79" s="64"/>
      <c r="AS79" s="32"/>
      <c r="AT79" s="64"/>
      <c r="AU79" s="32"/>
      <c r="AV79" s="64"/>
      <c r="AW79" s="32"/>
      <c r="AX79" s="64"/>
      <c r="AY79" s="32"/>
      <c r="AZ79" s="64"/>
      <c r="BA79" s="32"/>
      <c r="BB79" s="64"/>
      <c r="BC79" s="51">
        <f t="shared" si="12"/>
        <v>560.51515999996445</v>
      </c>
      <c r="BD79" s="52">
        <f t="shared" si="13"/>
        <v>9576.5834799999575</v>
      </c>
      <c r="BE79" s="53">
        <f t="shared" si="14"/>
        <v>9500</v>
      </c>
      <c r="BF79" s="10" t="s">
        <v>217</v>
      </c>
      <c r="BG79" s="4" t="s">
        <v>81</v>
      </c>
      <c r="BH79" s="95"/>
    </row>
    <row r="80" spans="1:60" s="2" customFormat="1" x14ac:dyDescent="0.3">
      <c r="A80" s="10" t="s">
        <v>218</v>
      </c>
      <c r="B80" s="4" t="s">
        <v>488</v>
      </c>
      <c r="C80" s="19">
        <v>-14191.750520000009</v>
      </c>
      <c r="D80" s="33">
        <v>10533.230000000001</v>
      </c>
      <c r="E80" s="64"/>
      <c r="F80" s="2">
        <v>11719.590000000002</v>
      </c>
      <c r="G80" s="64">
        <v>10533</v>
      </c>
      <c r="H80" s="32">
        <f>'24-25'!E81</f>
        <v>8805.35</v>
      </c>
      <c r="I80" s="64">
        <v>25000</v>
      </c>
      <c r="J80" s="32">
        <f>'24-25'!F81</f>
        <v>5657.55</v>
      </c>
      <c r="K80" s="64"/>
      <c r="L80" s="32">
        <f>'24-25'!G81</f>
        <v>5252.6500000000005</v>
      </c>
      <c r="M80" s="64">
        <v>6000</v>
      </c>
      <c r="N80" s="34">
        <v>3239.12</v>
      </c>
      <c r="O80" s="64"/>
      <c r="P80" s="32">
        <f>'24-25'!I81</f>
        <v>2874.7799999999997</v>
      </c>
      <c r="Q80" s="64"/>
      <c r="R80" s="32">
        <f>'24-25'!J81</f>
        <v>2708.1208600000455</v>
      </c>
      <c r="S80" s="64"/>
      <c r="T80" s="32">
        <f>'24-25'!K81</f>
        <v>2641.66</v>
      </c>
      <c r="U80" s="64"/>
      <c r="V80" s="32">
        <f>'24-25'!L81</f>
        <v>4837.6626599999872</v>
      </c>
      <c r="W80" s="64">
        <v>7324.98</v>
      </c>
      <c r="X80" s="32">
        <f>'24-25'!M81</f>
        <v>6782.3600399999996</v>
      </c>
      <c r="Y80" s="64">
        <v>8000</v>
      </c>
      <c r="Z80" s="32">
        <f>'24-25'!N81</f>
        <v>9572.2158200000504</v>
      </c>
      <c r="AA80" s="64">
        <v>14000</v>
      </c>
      <c r="AB80" s="51">
        <f t="shared" ref="AB80:AB143" si="15">C80-(AC80-AD80)</f>
        <v>-17958.059900000117</v>
      </c>
      <c r="AC80" s="93">
        <f t="shared" ref="AC80:AC143" si="16">D80+F80+H80+J80+L80+N80+P80+R80+T80+V80+X80+Z80</f>
        <v>74624.289380000104</v>
      </c>
      <c r="AD80" s="93">
        <f t="shared" ref="AD80:AD143" si="17">E80+G80+I80+K80+M80+O80+Q80+S80+U80+W80+Y80+AA80</f>
        <v>70857.98</v>
      </c>
      <c r="AE80" s="33">
        <f>'24-25'!P81</f>
        <v>10461.257540000002</v>
      </c>
      <c r="AF80" s="64">
        <v>10000</v>
      </c>
      <c r="AG80" s="34">
        <f>'24-25'!Q81</f>
        <v>11228.347420000042</v>
      </c>
      <c r="AH80" s="64">
        <v>12000</v>
      </c>
      <c r="AI80" s="34">
        <f>'24-25'!R81</f>
        <v>8566.0141399999866</v>
      </c>
      <c r="AJ80" s="64"/>
      <c r="AK80" s="32"/>
      <c r="AL80" s="64"/>
      <c r="AM80" s="32"/>
      <c r="AN80" s="64"/>
      <c r="AO80" s="34"/>
      <c r="AP80" s="64"/>
      <c r="AQ80" s="32"/>
      <c r="AR80" s="64"/>
      <c r="AS80" s="32"/>
      <c r="AT80" s="64"/>
      <c r="AU80" s="32"/>
      <c r="AV80" s="64"/>
      <c r="AW80" s="32"/>
      <c r="AX80" s="64"/>
      <c r="AY80" s="32"/>
      <c r="AZ80" s="64"/>
      <c r="BA80" s="32"/>
      <c r="BB80" s="64"/>
      <c r="BC80" s="51">
        <f t="shared" si="12"/>
        <v>-26213.679000000149</v>
      </c>
      <c r="BD80" s="52">
        <f t="shared" si="13"/>
        <v>30255.619100000033</v>
      </c>
      <c r="BE80" s="53">
        <f t="shared" si="14"/>
        <v>22000</v>
      </c>
      <c r="BF80" s="50" t="s">
        <v>218</v>
      </c>
      <c r="BG80" s="80" t="s">
        <v>488</v>
      </c>
      <c r="BH80" s="96"/>
    </row>
    <row r="81" spans="1:63" s="2" customFormat="1" hidden="1" x14ac:dyDescent="0.3">
      <c r="A81" s="10" t="s">
        <v>219</v>
      </c>
      <c r="B81" s="4" t="s">
        <v>488</v>
      </c>
      <c r="C81" s="19">
        <v>0</v>
      </c>
      <c r="D81" s="33">
        <v>0</v>
      </c>
      <c r="E81" s="64"/>
      <c r="F81" s="2">
        <v>0</v>
      </c>
      <c r="G81" s="64"/>
      <c r="H81" s="32">
        <f>'24-25'!E82</f>
        <v>0</v>
      </c>
      <c r="I81" s="64"/>
      <c r="J81" s="32">
        <f>'24-25'!F82</f>
        <v>8.2100000000000009</v>
      </c>
      <c r="K81" s="64"/>
      <c r="L81" s="32">
        <f>'24-25'!G82</f>
        <v>139.57000000000002</v>
      </c>
      <c r="M81" s="64"/>
      <c r="N81" s="34">
        <v>67.190000000000012</v>
      </c>
      <c r="O81" s="64"/>
      <c r="P81" s="32">
        <f>'24-25'!I82</f>
        <v>66.28</v>
      </c>
      <c r="Q81" s="64"/>
      <c r="R81" s="32">
        <f>'24-25'!J82</f>
        <v>28.1430399999999</v>
      </c>
      <c r="S81" s="64"/>
      <c r="T81" s="32">
        <f>'24-25'!K82</f>
        <v>8.25</v>
      </c>
      <c r="U81" s="64"/>
      <c r="V81" s="32">
        <f>'24-25'!L82</f>
        <v>357.37328000000002</v>
      </c>
      <c r="W81" s="64">
        <v>675.02</v>
      </c>
      <c r="X81" s="32">
        <f>'24-25'!M82</f>
        <v>779.76092000000017</v>
      </c>
      <c r="Y81" s="64"/>
      <c r="Z81" s="32">
        <f>'24-25'!N82</f>
        <v>118.16891999999964</v>
      </c>
      <c r="AA81" s="64">
        <v>1000</v>
      </c>
      <c r="AB81" s="51">
        <f t="shared" si="15"/>
        <v>102.07384000000025</v>
      </c>
      <c r="AC81" s="93">
        <f t="shared" si="16"/>
        <v>1572.9461599999997</v>
      </c>
      <c r="AD81" s="93">
        <f t="shared" si="17"/>
        <v>1675.02</v>
      </c>
      <c r="AE81" s="33">
        <f>'24-25'!P82</f>
        <v>0.12516000000008942</v>
      </c>
      <c r="AF81" s="64"/>
      <c r="AG81" s="34">
        <f>'24-25'!Q82</f>
        <v>0</v>
      </c>
      <c r="AH81" s="64"/>
      <c r="AI81" s="34">
        <f>'24-25'!R82</f>
        <v>0</v>
      </c>
      <c r="AJ81" s="64"/>
      <c r="AK81" s="32"/>
      <c r="AL81" s="64"/>
      <c r="AM81" s="32"/>
      <c r="AN81" s="64"/>
      <c r="AO81" s="34"/>
      <c r="AP81" s="64"/>
      <c r="AQ81" s="32"/>
      <c r="AR81" s="64"/>
      <c r="AS81" s="32"/>
      <c r="AT81" s="64"/>
      <c r="AU81" s="32"/>
      <c r="AV81" s="64"/>
      <c r="AW81" s="32"/>
      <c r="AX81" s="64"/>
      <c r="AY81" s="32"/>
      <c r="AZ81" s="64"/>
      <c r="BA81" s="32"/>
      <c r="BB81" s="64"/>
      <c r="BC81" s="51">
        <f t="shared" si="12"/>
        <v>101.94868000000015</v>
      </c>
      <c r="BD81" s="52">
        <f t="shared" si="13"/>
        <v>0.12516000000008942</v>
      </c>
      <c r="BE81" s="53">
        <f t="shared" si="14"/>
        <v>0</v>
      </c>
      <c r="BF81" s="10" t="s">
        <v>219</v>
      </c>
      <c r="BG81" s="4" t="s">
        <v>488</v>
      </c>
      <c r="BH81" s="95"/>
    </row>
    <row r="82" spans="1:63" s="2" customFormat="1" ht="14.4" hidden="1" customHeight="1" x14ac:dyDescent="0.3">
      <c r="A82" s="10" t="s">
        <v>220</v>
      </c>
      <c r="B82" s="4" t="s">
        <v>82</v>
      </c>
      <c r="C82" s="19">
        <v>190.93812999999773</v>
      </c>
      <c r="D82" s="33">
        <v>0</v>
      </c>
      <c r="E82" s="64"/>
      <c r="F82" s="2">
        <v>0</v>
      </c>
      <c r="G82" s="64"/>
      <c r="H82" s="32">
        <f>'24-25'!E83</f>
        <v>0</v>
      </c>
      <c r="I82" s="64"/>
      <c r="J82" s="32">
        <f>'24-25'!F83</f>
        <v>0</v>
      </c>
      <c r="K82" s="64"/>
      <c r="L82" s="32">
        <f>'24-25'!G83</f>
        <v>0</v>
      </c>
      <c r="M82" s="64"/>
      <c r="N82" s="34">
        <v>0</v>
      </c>
      <c r="O82" s="64"/>
      <c r="P82" s="32">
        <f>'24-25'!I83</f>
        <v>0</v>
      </c>
      <c r="Q82" s="64"/>
      <c r="R82" s="32">
        <f>'24-25'!J83</f>
        <v>3.2860800000048767</v>
      </c>
      <c r="S82" s="64"/>
      <c r="T82" s="32">
        <f>'24-25'!K83</f>
        <v>0</v>
      </c>
      <c r="U82" s="64"/>
      <c r="V82" s="32">
        <f>'24-25'!L83</f>
        <v>0</v>
      </c>
      <c r="W82" s="64"/>
      <c r="X82" s="32">
        <f>'24-25'!M83</f>
        <v>0</v>
      </c>
      <c r="Y82" s="64"/>
      <c r="Z82" s="32">
        <f>'24-25'!N83</f>
        <v>0</v>
      </c>
      <c r="AA82" s="64"/>
      <c r="AB82" s="51">
        <f t="shared" si="15"/>
        <v>187.65204999999284</v>
      </c>
      <c r="AC82" s="93">
        <f t="shared" si="16"/>
        <v>3.2860800000048767</v>
      </c>
      <c r="AD82" s="93">
        <f t="shared" si="17"/>
        <v>0</v>
      </c>
      <c r="AE82" s="33">
        <f>'24-25'!P83</f>
        <v>0</v>
      </c>
      <c r="AF82" s="64"/>
      <c r="AG82" s="34">
        <f>'24-25'!Q83</f>
        <v>0</v>
      </c>
      <c r="AH82" s="64"/>
      <c r="AI82" s="34">
        <f>'24-25'!R83</f>
        <v>0</v>
      </c>
      <c r="AJ82" s="64"/>
      <c r="AK82" s="32"/>
      <c r="AL82" s="64"/>
      <c r="AM82" s="32"/>
      <c r="AN82" s="64"/>
      <c r="AO82" s="34"/>
      <c r="AP82" s="64"/>
      <c r="AQ82" s="32"/>
      <c r="AR82" s="64"/>
      <c r="AS82" s="32"/>
      <c r="AT82" s="64"/>
      <c r="AU82" s="32"/>
      <c r="AV82" s="64"/>
      <c r="AW82" s="32"/>
      <c r="AX82" s="64"/>
      <c r="AY82" s="32"/>
      <c r="AZ82" s="64"/>
      <c r="BA82" s="32"/>
      <c r="BB82" s="64"/>
      <c r="BC82" s="51">
        <f t="shared" si="12"/>
        <v>187.65204999999284</v>
      </c>
      <c r="BD82" s="52">
        <f t="shared" si="13"/>
        <v>0</v>
      </c>
      <c r="BE82" s="53">
        <f t="shared" si="14"/>
        <v>0</v>
      </c>
      <c r="BF82" s="10" t="s">
        <v>220</v>
      </c>
      <c r="BG82" s="4" t="s">
        <v>82</v>
      </c>
      <c r="BH82" s="95"/>
    </row>
    <row r="83" spans="1:63" s="2" customFormat="1" hidden="1" x14ac:dyDescent="0.3">
      <c r="A83" s="10" t="s">
        <v>221</v>
      </c>
      <c r="B83" s="4" t="s">
        <v>83</v>
      </c>
      <c r="C83" s="19">
        <v>-879.78924999999958</v>
      </c>
      <c r="D83" s="33">
        <v>0</v>
      </c>
      <c r="E83" s="64"/>
      <c r="F83" s="2">
        <v>0</v>
      </c>
      <c r="G83" s="64"/>
      <c r="H83" s="32">
        <f>'24-25'!E84</f>
        <v>0</v>
      </c>
      <c r="I83" s="64">
        <v>879.79</v>
      </c>
      <c r="J83" s="32">
        <f>'24-25'!F84</f>
        <v>16.420000000000002</v>
      </c>
      <c r="K83" s="64"/>
      <c r="L83" s="32">
        <f>'24-25'!G84</f>
        <v>407.04</v>
      </c>
      <c r="M83" s="64">
        <v>423.46</v>
      </c>
      <c r="N83" s="34">
        <v>990.80000000000007</v>
      </c>
      <c r="O83" s="64">
        <v>1000</v>
      </c>
      <c r="P83" s="32">
        <f>'24-25'!I84</f>
        <v>1237.4399999999998</v>
      </c>
      <c r="Q83" s="64"/>
      <c r="R83" s="32">
        <f>'24-25'!J84</f>
        <v>1810.5655999999981</v>
      </c>
      <c r="S83" s="64">
        <v>1300</v>
      </c>
      <c r="T83" s="32">
        <f>'24-25'!K84</f>
        <v>1323.71</v>
      </c>
      <c r="U83" s="64">
        <v>1800</v>
      </c>
      <c r="V83" s="32">
        <f>'24-25'!L84</f>
        <v>328.22586000000229</v>
      </c>
      <c r="W83" s="64">
        <v>1300</v>
      </c>
      <c r="X83" s="32">
        <f>'24-25'!M84</f>
        <v>0</v>
      </c>
      <c r="Y83" s="64">
        <v>300</v>
      </c>
      <c r="Z83" s="32">
        <f>'24-25'!N84</f>
        <v>0</v>
      </c>
      <c r="AA83" s="64">
        <v>100</v>
      </c>
      <c r="AB83" s="51">
        <f t="shared" si="15"/>
        <v>109.25929000000019</v>
      </c>
      <c r="AC83" s="93">
        <f t="shared" si="16"/>
        <v>6114.2014600000002</v>
      </c>
      <c r="AD83" s="93">
        <f t="shared" si="17"/>
        <v>7103.25</v>
      </c>
      <c r="AE83" s="33">
        <f>'24-25'!P84</f>
        <v>0</v>
      </c>
      <c r="AF83" s="64"/>
      <c r="AG83" s="34">
        <f>'24-25'!Q84</f>
        <v>0</v>
      </c>
      <c r="AH83" s="64"/>
      <c r="AI83" s="34">
        <f>'24-25'!R84</f>
        <v>0</v>
      </c>
      <c r="AJ83" s="64"/>
      <c r="AK83" s="32"/>
      <c r="AL83" s="64"/>
      <c r="AM83" s="32"/>
      <c r="AN83" s="64"/>
      <c r="AO83" s="34"/>
      <c r="AP83" s="64"/>
      <c r="AQ83" s="32"/>
      <c r="AR83" s="64"/>
      <c r="AS83" s="32"/>
      <c r="AT83" s="64"/>
      <c r="AU83" s="32"/>
      <c r="AV83" s="64"/>
      <c r="AW83" s="32"/>
      <c r="AX83" s="64"/>
      <c r="AY83" s="32"/>
      <c r="AZ83" s="64"/>
      <c r="BA83" s="32"/>
      <c r="BB83" s="64"/>
      <c r="BC83" s="51">
        <f t="shared" si="12"/>
        <v>109.25929000000019</v>
      </c>
      <c r="BD83" s="52">
        <f t="shared" si="13"/>
        <v>0</v>
      </c>
      <c r="BE83" s="53">
        <f t="shared" si="14"/>
        <v>0</v>
      </c>
      <c r="BF83" s="10" t="s">
        <v>221</v>
      </c>
      <c r="BG83" s="4" t="s">
        <v>83</v>
      </c>
      <c r="BH83" s="95"/>
    </row>
    <row r="84" spans="1:63" s="2" customFormat="1" x14ac:dyDescent="0.3">
      <c r="A84" s="10" t="s">
        <v>222</v>
      </c>
      <c r="B84" s="4" t="s">
        <v>84</v>
      </c>
      <c r="C84" s="19">
        <v>1756.2171800000006</v>
      </c>
      <c r="D84" s="33">
        <v>0</v>
      </c>
      <c r="E84" s="64"/>
      <c r="F84" s="2">
        <v>0</v>
      </c>
      <c r="G84" s="64"/>
      <c r="H84" s="32">
        <f>'24-25'!E85</f>
        <v>82.100000000000009</v>
      </c>
      <c r="I84" s="64"/>
      <c r="J84" s="32">
        <f>'24-25'!F85</f>
        <v>1885.63</v>
      </c>
      <c r="K84" s="64"/>
      <c r="L84" s="32">
        <f>'24-25'!G85</f>
        <v>3837.57</v>
      </c>
      <c r="M84" s="64">
        <f>73.89+82.1+129.41</f>
        <v>285.39999999999998</v>
      </c>
      <c r="N84" s="34">
        <v>1272.9600000000003</v>
      </c>
      <c r="O84" s="64">
        <v>3837.57</v>
      </c>
      <c r="P84" s="32">
        <f>'24-25'!I85</f>
        <v>1581.48</v>
      </c>
      <c r="Q84" s="64">
        <v>1272.96</v>
      </c>
      <c r="R84" s="32">
        <f>'24-25'!J85</f>
        <v>1612.1846200000016</v>
      </c>
      <c r="S84" s="64">
        <v>1581.48</v>
      </c>
      <c r="T84" s="32">
        <f>'24-25'!K85</f>
        <v>1377.47</v>
      </c>
      <c r="U84" s="64">
        <v>1612.18</v>
      </c>
      <c r="V84" s="32">
        <f>'24-25'!L85</f>
        <v>4443.3773199999941</v>
      </c>
      <c r="W84" s="64">
        <v>1377.47</v>
      </c>
      <c r="X84" s="32">
        <f>'24-25'!M85</f>
        <v>361.95271999999107</v>
      </c>
      <c r="Y84" s="64">
        <v>4443.38</v>
      </c>
      <c r="Z84" s="32">
        <f>'24-25'!N85</f>
        <v>8.895300000007154</v>
      </c>
      <c r="AA84" s="64">
        <v>288.07</v>
      </c>
      <c r="AB84" s="51">
        <f t="shared" si="15"/>
        <v>-8.8927799999937633</v>
      </c>
      <c r="AC84" s="93">
        <f t="shared" si="16"/>
        <v>16463.619959999993</v>
      </c>
      <c r="AD84" s="93">
        <f t="shared" si="17"/>
        <v>14698.509999999998</v>
      </c>
      <c r="AE84" s="33">
        <f>'24-25'!P85</f>
        <v>34.705079999996485</v>
      </c>
      <c r="AF84" s="64"/>
      <c r="AG84" s="34">
        <f>'24-25'!Q85</f>
        <v>4.2733200000087157</v>
      </c>
      <c r="AH84" s="64">
        <v>43.6</v>
      </c>
      <c r="AI84" s="34">
        <f>'24-25'!R85</f>
        <v>6.5083199999924544</v>
      </c>
      <c r="AJ84" s="64"/>
      <c r="AK84" s="32"/>
      <c r="AL84" s="64"/>
      <c r="AM84" s="32"/>
      <c r="AN84" s="64"/>
      <c r="AO84" s="34"/>
      <c r="AP84" s="64"/>
      <c r="AQ84" s="32"/>
      <c r="AR84" s="64"/>
      <c r="AS84" s="32"/>
      <c r="AT84" s="64"/>
      <c r="AU84" s="32"/>
      <c r="AV84" s="64"/>
      <c r="AW84" s="32"/>
      <c r="AX84" s="64"/>
      <c r="AY84" s="32"/>
      <c r="AZ84" s="64"/>
      <c r="BA84" s="32"/>
      <c r="BB84" s="64"/>
      <c r="BC84" s="51">
        <f t="shared" si="12"/>
        <v>-10.779499999991415</v>
      </c>
      <c r="BD84" s="52">
        <f t="shared" si="13"/>
        <v>45.486719999997653</v>
      </c>
      <c r="BE84" s="53">
        <f t="shared" si="14"/>
        <v>43.6</v>
      </c>
      <c r="BF84" s="10" t="s">
        <v>222</v>
      </c>
      <c r="BG84" s="4" t="s">
        <v>84</v>
      </c>
      <c r="BH84" s="95"/>
    </row>
    <row r="85" spans="1:63" s="2" customFormat="1" ht="14.4" hidden="1" customHeight="1" x14ac:dyDescent="0.3">
      <c r="A85" s="10" t="s">
        <v>223</v>
      </c>
      <c r="B85" s="4" t="s">
        <v>85</v>
      </c>
      <c r="C85" s="19">
        <v>527.50191000000075</v>
      </c>
      <c r="D85" s="33">
        <v>0</v>
      </c>
      <c r="E85" s="64"/>
      <c r="F85" s="2">
        <v>0</v>
      </c>
      <c r="G85" s="64"/>
      <c r="H85" s="32">
        <f>'24-25'!E86</f>
        <v>0</v>
      </c>
      <c r="I85" s="64"/>
      <c r="J85" s="32">
        <f>'24-25'!F86</f>
        <v>98.52000000000001</v>
      </c>
      <c r="K85" s="64"/>
      <c r="L85" s="32">
        <f>'24-25'!G86</f>
        <v>47.53</v>
      </c>
      <c r="M85" s="64"/>
      <c r="N85" s="34">
        <v>1532.19</v>
      </c>
      <c r="O85" s="64">
        <v>1600</v>
      </c>
      <c r="P85" s="32">
        <f>'24-25'!I86</f>
        <v>1453.8799999999999</v>
      </c>
      <c r="Q85" s="64">
        <v>1983</v>
      </c>
      <c r="R85" s="32">
        <f>'24-25'!J86</f>
        <v>1315.6405799999998</v>
      </c>
      <c r="S85" s="64">
        <v>1320</v>
      </c>
      <c r="T85" s="32">
        <f>'24-25'!K86</f>
        <v>1381.95</v>
      </c>
      <c r="U85" s="64">
        <v>1400</v>
      </c>
      <c r="V85" s="32">
        <f>'24-25'!L86</f>
        <v>459.4791799999926</v>
      </c>
      <c r="W85" s="64">
        <v>550</v>
      </c>
      <c r="X85" s="32">
        <f>'24-25'!M86</f>
        <v>0</v>
      </c>
      <c r="Y85" s="64"/>
      <c r="Z85" s="32">
        <f>'24-25'!N86</f>
        <v>0</v>
      </c>
      <c r="AA85" s="64"/>
      <c r="AB85" s="51">
        <f t="shared" si="15"/>
        <v>1091.3121500000079</v>
      </c>
      <c r="AC85" s="93">
        <f t="shared" si="16"/>
        <v>6289.1897599999929</v>
      </c>
      <c r="AD85" s="93">
        <f t="shared" si="17"/>
        <v>6853</v>
      </c>
      <c r="AE85" s="33">
        <f>'24-25'!P86</f>
        <v>0</v>
      </c>
      <c r="AF85" s="64"/>
      <c r="AG85" s="34">
        <f>'24-25'!Q86</f>
        <v>0</v>
      </c>
      <c r="AH85" s="64"/>
      <c r="AI85" s="34">
        <f>'24-25'!R86</f>
        <v>0</v>
      </c>
      <c r="AJ85" s="64"/>
      <c r="AK85" s="32"/>
      <c r="AL85" s="64"/>
      <c r="AM85" s="32"/>
      <c r="AN85" s="64"/>
      <c r="AO85" s="34"/>
      <c r="AP85" s="64"/>
      <c r="AQ85" s="32"/>
      <c r="AR85" s="64"/>
      <c r="AS85" s="32"/>
      <c r="AT85" s="64"/>
      <c r="AU85" s="32"/>
      <c r="AV85" s="64"/>
      <c r="AW85" s="32"/>
      <c r="AX85" s="64"/>
      <c r="AY85" s="32"/>
      <c r="AZ85" s="64"/>
      <c r="BA85" s="32"/>
      <c r="BB85" s="64"/>
      <c r="BC85" s="51">
        <f t="shared" si="12"/>
        <v>1091.3121500000079</v>
      </c>
      <c r="BD85" s="52">
        <f t="shared" si="13"/>
        <v>0</v>
      </c>
      <c r="BE85" s="53">
        <f t="shared" si="14"/>
        <v>0</v>
      </c>
      <c r="BF85" s="10" t="s">
        <v>223</v>
      </c>
      <c r="BG85" s="4" t="s">
        <v>85</v>
      </c>
      <c r="BH85" s="95"/>
    </row>
    <row r="86" spans="1:63" s="2" customFormat="1" hidden="1" x14ac:dyDescent="0.3">
      <c r="A86" s="10" t="s">
        <v>224</v>
      </c>
      <c r="B86" s="4" t="s">
        <v>482</v>
      </c>
      <c r="C86" s="19">
        <v>0</v>
      </c>
      <c r="D86" s="33">
        <v>0</v>
      </c>
      <c r="E86" s="64"/>
      <c r="F86" s="2">
        <v>0</v>
      </c>
      <c r="G86" s="64"/>
      <c r="H86" s="32">
        <f>'24-25'!E87</f>
        <v>0</v>
      </c>
      <c r="I86" s="64"/>
      <c r="J86" s="32">
        <f>'24-25'!F87</f>
        <v>390.81</v>
      </c>
      <c r="K86" s="64"/>
      <c r="L86" s="32">
        <f>'24-25'!G87</f>
        <v>2612.17</v>
      </c>
      <c r="M86" s="64">
        <v>2612.17</v>
      </c>
      <c r="N86" s="34">
        <v>2082.23</v>
      </c>
      <c r="O86" s="64"/>
      <c r="P86" s="32">
        <f>'24-25'!I87</f>
        <v>3074.22</v>
      </c>
      <c r="Q86" s="64"/>
      <c r="R86" s="32">
        <f>'24-25'!J87</f>
        <v>2727.7987799999983</v>
      </c>
      <c r="S86" s="64">
        <v>5547.26</v>
      </c>
      <c r="T86" s="32">
        <f>'24-25'!K87</f>
        <v>1069.6600000000001</v>
      </c>
      <c r="U86" s="64"/>
      <c r="V86" s="32">
        <f>'24-25'!L87</f>
        <v>149.56079999999216</v>
      </c>
      <c r="W86" s="64">
        <v>3947.46</v>
      </c>
      <c r="X86" s="32">
        <f>'24-25'!M87</f>
        <v>0</v>
      </c>
      <c r="Y86" s="64"/>
      <c r="Z86" s="32">
        <f>'24-25'!N87</f>
        <v>0</v>
      </c>
      <c r="AA86" s="64"/>
      <c r="AB86" s="51">
        <f t="shared" si="15"/>
        <v>0.44042000000990811</v>
      </c>
      <c r="AC86" s="93">
        <f t="shared" si="16"/>
        <v>12106.44957999999</v>
      </c>
      <c r="AD86" s="93">
        <f t="shared" si="17"/>
        <v>12106.89</v>
      </c>
      <c r="AE86" s="33">
        <f>'24-25'!P87</f>
        <v>0</v>
      </c>
      <c r="AF86" s="64"/>
      <c r="AG86" s="34">
        <f>'24-25'!Q87</f>
        <v>0</v>
      </c>
      <c r="AH86" s="64"/>
      <c r="AI86" s="34">
        <f>'24-25'!R87</f>
        <v>0</v>
      </c>
      <c r="AJ86" s="64"/>
      <c r="AK86" s="32"/>
      <c r="AL86" s="64"/>
      <c r="AM86" s="32"/>
      <c r="AN86" s="64"/>
      <c r="AO86" s="34"/>
      <c r="AP86" s="64"/>
      <c r="AQ86" s="32"/>
      <c r="AR86" s="64"/>
      <c r="AS86" s="32"/>
      <c r="AT86" s="64"/>
      <c r="AU86" s="32"/>
      <c r="AV86" s="64"/>
      <c r="AW86" s="32"/>
      <c r="AX86" s="64"/>
      <c r="AY86" s="32"/>
      <c r="AZ86" s="64"/>
      <c r="BA86" s="32"/>
      <c r="BB86" s="64"/>
      <c r="BC86" s="51">
        <f t="shared" si="12"/>
        <v>0.44042000000990811</v>
      </c>
      <c r="BD86" s="52">
        <f t="shared" si="13"/>
        <v>0</v>
      </c>
      <c r="BE86" s="53">
        <f t="shared" si="14"/>
        <v>0</v>
      </c>
      <c r="BF86" s="10" t="s">
        <v>224</v>
      </c>
      <c r="BG86" s="4" t="s">
        <v>482</v>
      </c>
      <c r="BH86" s="95"/>
    </row>
    <row r="87" spans="1:63" s="2" customFormat="1" x14ac:dyDescent="0.3">
      <c r="A87" s="10" t="s">
        <v>86</v>
      </c>
      <c r="B87" s="54" t="s">
        <v>87</v>
      </c>
      <c r="C87" s="19">
        <v>-126.17403000000195</v>
      </c>
      <c r="D87" s="33">
        <v>70.430000000000007</v>
      </c>
      <c r="E87" s="64">
        <v>67.19</v>
      </c>
      <c r="F87" s="2">
        <v>67.190000000000012</v>
      </c>
      <c r="G87" s="64"/>
      <c r="H87" s="32">
        <f>'24-25'!E88</f>
        <v>70.430000000000007</v>
      </c>
      <c r="I87" s="64"/>
      <c r="J87" s="32">
        <f>'24-25'!F88</f>
        <v>132.87</v>
      </c>
      <c r="K87" s="64">
        <v>399.91</v>
      </c>
      <c r="L87" s="32">
        <f>'24-25'!G88</f>
        <v>163.98000000000002</v>
      </c>
      <c r="M87" s="64"/>
      <c r="N87" s="34">
        <v>608.17000000000007</v>
      </c>
      <c r="O87" s="64">
        <v>645.97</v>
      </c>
      <c r="P87" s="32">
        <f>'24-25'!I88</f>
        <v>641.54</v>
      </c>
      <c r="Q87" s="64">
        <v>767.72</v>
      </c>
      <c r="R87" s="32">
        <f>'24-25'!J88</f>
        <v>642.24564000000373</v>
      </c>
      <c r="S87" s="64"/>
      <c r="T87" s="32">
        <f>'24-25'!K88</f>
        <v>531.85</v>
      </c>
      <c r="U87" s="64"/>
      <c r="V87" s="32">
        <f>'24-25'!L88</f>
        <v>442.03450000001106</v>
      </c>
      <c r="W87" s="64">
        <v>1174.0899999999999</v>
      </c>
      <c r="X87" s="32">
        <f>'24-25'!M88</f>
        <v>106.32409999999047</v>
      </c>
      <c r="Y87" s="64"/>
      <c r="Z87" s="32">
        <f>'24-25'!N88</f>
        <v>60.03243999999426</v>
      </c>
      <c r="AA87" s="64">
        <v>548.36</v>
      </c>
      <c r="AB87" s="51">
        <f t="shared" si="15"/>
        <v>-60.030710000000909</v>
      </c>
      <c r="AC87" s="93">
        <f t="shared" si="16"/>
        <v>3537.0966799999992</v>
      </c>
      <c r="AD87" s="93">
        <f t="shared" si="17"/>
        <v>3603.2400000000002</v>
      </c>
      <c r="AE87" s="33">
        <f>'24-25'!P88</f>
        <v>62.120200000000679</v>
      </c>
      <c r="AF87" s="64">
        <v>122.15900000000001</v>
      </c>
      <c r="AG87" s="34">
        <f>'24-25'!Q88</f>
        <v>58.422320000000994</v>
      </c>
      <c r="AH87" s="64"/>
      <c r="AI87" s="34">
        <f>'24-25'!R88</f>
        <v>54.729040000000012</v>
      </c>
      <c r="AJ87" s="64"/>
      <c r="AK87" s="32"/>
      <c r="AL87" s="64"/>
      <c r="AM87" s="32"/>
      <c r="AN87" s="64"/>
      <c r="AO87" s="34"/>
      <c r="AP87" s="64"/>
      <c r="AQ87" s="32"/>
      <c r="AR87" s="64"/>
      <c r="AS87" s="32"/>
      <c r="AT87" s="64"/>
      <c r="AU87" s="32"/>
      <c r="AV87" s="64"/>
      <c r="AW87" s="32"/>
      <c r="AX87" s="64"/>
      <c r="AY87" s="32"/>
      <c r="AZ87" s="64"/>
      <c r="BA87" s="32"/>
      <c r="BB87" s="64"/>
      <c r="BC87" s="51">
        <f t="shared" si="12"/>
        <v>-113.14327000000257</v>
      </c>
      <c r="BD87" s="52">
        <f t="shared" si="13"/>
        <v>175.27156000000167</v>
      </c>
      <c r="BE87" s="53">
        <f t="shared" si="14"/>
        <v>122.15900000000001</v>
      </c>
      <c r="BF87" s="50" t="s">
        <v>86</v>
      </c>
      <c r="BG87" s="82" t="s">
        <v>87</v>
      </c>
      <c r="BH87" s="98"/>
    </row>
    <row r="88" spans="1:63" s="2" customFormat="1" x14ac:dyDescent="0.3">
      <c r="A88" s="10" t="s">
        <v>88</v>
      </c>
      <c r="B88" s="54" t="s">
        <v>87</v>
      </c>
      <c r="C88" s="19">
        <v>-11.452469999998357</v>
      </c>
      <c r="D88" s="33">
        <v>11.450000000000001</v>
      </c>
      <c r="E88" s="64"/>
      <c r="F88" s="2">
        <v>8.2100000000000009</v>
      </c>
      <c r="G88" s="64"/>
      <c r="H88" s="32">
        <f>'24-25'!E89</f>
        <v>0</v>
      </c>
      <c r="I88" s="64"/>
      <c r="J88" s="32">
        <f>'24-25'!F89</f>
        <v>11.450000000000001</v>
      </c>
      <c r="K88" s="64">
        <v>42.57</v>
      </c>
      <c r="L88" s="32">
        <f>'24-25'!G89</f>
        <v>8.2100000000000009</v>
      </c>
      <c r="M88" s="64"/>
      <c r="N88" s="34">
        <v>384.14000000000004</v>
      </c>
      <c r="O88" s="64">
        <v>380.89</v>
      </c>
      <c r="P88" s="32">
        <f>'24-25'!I89</f>
        <v>261.42</v>
      </c>
      <c r="Q88" s="64">
        <v>272.88</v>
      </c>
      <c r="R88" s="32">
        <f>'24-25'!J89</f>
        <v>357.7658400000023</v>
      </c>
      <c r="S88" s="64"/>
      <c r="T88" s="32">
        <f>'24-25'!K89</f>
        <v>18.36</v>
      </c>
      <c r="U88" s="64"/>
      <c r="V88" s="32">
        <f>'24-25'!L89</f>
        <v>66.909779999999117</v>
      </c>
      <c r="W88" s="64">
        <v>376.12</v>
      </c>
      <c r="X88" s="32">
        <f>'24-25'!M89</f>
        <v>9.4794999999971328</v>
      </c>
      <c r="Y88" s="64"/>
      <c r="Z88" s="32">
        <f>'24-25'!N89</f>
        <v>8.4381000000061981</v>
      </c>
      <c r="AA88" s="64">
        <v>76.39</v>
      </c>
      <c r="AB88" s="51">
        <f t="shared" si="15"/>
        <v>-8.4356900000029782</v>
      </c>
      <c r="AC88" s="93">
        <f t="shared" si="16"/>
        <v>1145.8332200000048</v>
      </c>
      <c r="AD88" s="93">
        <f t="shared" si="17"/>
        <v>1148.8500000000001</v>
      </c>
      <c r="AE88" s="33">
        <f>'24-25'!P89</f>
        <v>8.6107400000004315</v>
      </c>
      <c r="AF88" s="64">
        <v>17.05</v>
      </c>
      <c r="AG88" s="34">
        <f>'24-25'!Q89</f>
        <v>7.9966399999978508</v>
      </c>
      <c r="AH88" s="64"/>
      <c r="AI88" s="34">
        <f>'24-25'!R89</f>
        <v>7.4087399999958414</v>
      </c>
      <c r="AJ88" s="64"/>
      <c r="AK88" s="32"/>
      <c r="AL88" s="64"/>
      <c r="AM88" s="32"/>
      <c r="AN88" s="64"/>
      <c r="AO88" s="34"/>
      <c r="AP88" s="64"/>
      <c r="AQ88" s="32"/>
      <c r="AR88" s="64"/>
      <c r="AS88" s="32"/>
      <c r="AT88" s="64"/>
      <c r="AU88" s="32"/>
      <c r="AV88" s="64"/>
      <c r="AW88" s="32"/>
      <c r="AX88" s="64"/>
      <c r="AY88" s="32"/>
      <c r="AZ88" s="64"/>
      <c r="BA88" s="32"/>
      <c r="BB88" s="64"/>
      <c r="BC88" s="51">
        <f t="shared" si="12"/>
        <v>-15.401809999997102</v>
      </c>
      <c r="BD88" s="52">
        <f t="shared" si="13"/>
        <v>24.016119999994125</v>
      </c>
      <c r="BE88" s="53">
        <f t="shared" si="14"/>
        <v>17.05</v>
      </c>
      <c r="BF88" s="50" t="s">
        <v>88</v>
      </c>
      <c r="BG88" s="82" t="s">
        <v>87</v>
      </c>
      <c r="BH88" s="98"/>
      <c r="BK88" s="2" t="s">
        <v>478</v>
      </c>
    </row>
    <row r="89" spans="1:63" s="2" customFormat="1" ht="14.4" hidden="1" customHeight="1" x14ac:dyDescent="0.3">
      <c r="A89" s="10" t="s">
        <v>225</v>
      </c>
      <c r="B89" s="54" t="s">
        <v>81</v>
      </c>
      <c r="C89" s="19">
        <v>0</v>
      </c>
      <c r="D89" s="33">
        <v>0</v>
      </c>
      <c r="E89" s="64"/>
      <c r="F89" s="2">
        <v>0</v>
      </c>
      <c r="G89" s="64"/>
      <c r="H89" s="32">
        <f>'24-25'!E90</f>
        <v>0</v>
      </c>
      <c r="I89" s="64"/>
      <c r="J89" s="32">
        <f>'24-25'!F90</f>
        <v>0</v>
      </c>
      <c r="K89" s="64"/>
      <c r="L89" s="32">
        <f>'24-25'!G90</f>
        <v>0</v>
      </c>
      <c r="M89" s="64">
        <v>0</v>
      </c>
      <c r="N89" s="34">
        <v>44.070000000000007</v>
      </c>
      <c r="O89" s="64"/>
      <c r="P89" s="32">
        <f>'24-25'!I90</f>
        <v>8.94</v>
      </c>
      <c r="Q89" s="64">
        <v>500</v>
      </c>
      <c r="R89" s="32">
        <f>'24-25'!J90</f>
        <v>324.58295999999979</v>
      </c>
      <c r="S89" s="64"/>
      <c r="T89" s="32">
        <f>'24-25'!K90</f>
        <v>0</v>
      </c>
      <c r="U89" s="64">
        <v>1000</v>
      </c>
      <c r="V89" s="32">
        <f>'24-25'!L90</f>
        <v>0</v>
      </c>
      <c r="W89" s="64"/>
      <c r="X89" s="32">
        <f>'24-25'!M90</f>
        <v>0</v>
      </c>
      <c r="Y89" s="64"/>
      <c r="Z89" s="32">
        <f>'24-25'!N90</f>
        <v>0</v>
      </c>
      <c r="AA89" s="64"/>
      <c r="AB89" s="51">
        <f t="shared" si="15"/>
        <v>1122.4070400000003</v>
      </c>
      <c r="AC89" s="93">
        <f t="shared" si="16"/>
        <v>377.59295999999978</v>
      </c>
      <c r="AD89" s="93">
        <f t="shared" si="17"/>
        <v>1500</v>
      </c>
      <c r="AE89" s="33">
        <f>'24-25'!P90</f>
        <v>0</v>
      </c>
      <c r="AF89" s="64"/>
      <c r="AG89" s="34">
        <f>'24-25'!Q90</f>
        <v>0</v>
      </c>
      <c r="AH89" s="64"/>
      <c r="AI89" s="34">
        <f>'24-25'!R90</f>
        <v>0</v>
      </c>
      <c r="AJ89" s="64"/>
      <c r="AK89" s="32"/>
      <c r="AL89" s="64"/>
      <c r="AM89" s="32"/>
      <c r="AN89" s="64"/>
      <c r="AO89" s="34"/>
      <c r="AP89" s="64"/>
      <c r="AQ89" s="32"/>
      <c r="AR89" s="64"/>
      <c r="AS89" s="32"/>
      <c r="AT89" s="64"/>
      <c r="AU89" s="32"/>
      <c r="AV89" s="64"/>
      <c r="AW89" s="32"/>
      <c r="AX89" s="64"/>
      <c r="AY89" s="32"/>
      <c r="AZ89" s="64"/>
      <c r="BA89" s="32"/>
      <c r="BB89" s="64"/>
      <c r="BC89" s="51">
        <f t="shared" si="12"/>
        <v>1122.4070400000003</v>
      </c>
      <c r="BD89" s="52">
        <f t="shared" si="13"/>
        <v>0</v>
      </c>
      <c r="BE89" s="53">
        <f t="shared" si="14"/>
        <v>0</v>
      </c>
      <c r="BF89" s="10" t="s">
        <v>225</v>
      </c>
      <c r="BG89" s="54" t="s">
        <v>81</v>
      </c>
      <c r="BH89" s="99"/>
    </row>
    <row r="90" spans="1:63" s="2" customFormat="1" x14ac:dyDescent="0.3">
      <c r="A90" s="10" t="s">
        <v>226</v>
      </c>
      <c r="B90" s="4" t="s">
        <v>89</v>
      </c>
      <c r="C90" s="19">
        <v>-1128.6281300000001</v>
      </c>
      <c r="D90" s="33">
        <v>0</v>
      </c>
      <c r="E90" s="64"/>
      <c r="F90" s="2">
        <v>0</v>
      </c>
      <c r="G90" s="64"/>
      <c r="H90" s="32">
        <f>'24-25'!E91</f>
        <v>0</v>
      </c>
      <c r="I90" s="64"/>
      <c r="J90" s="32">
        <f>'24-25'!F91</f>
        <v>0</v>
      </c>
      <c r="K90" s="64"/>
      <c r="L90" s="32">
        <f>'24-25'!G91</f>
        <v>0</v>
      </c>
      <c r="M90" s="64"/>
      <c r="N90" s="34">
        <v>827.8900000000001</v>
      </c>
      <c r="O90" s="64"/>
      <c r="P90" s="32">
        <f>'24-25'!I91</f>
        <v>1096.56</v>
      </c>
      <c r="Q90" s="64"/>
      <c r="R90" s="32">
        <f>'24-25'!J91</f>
        <v>1002.2152000000018</v>
      </c>
      <c r="S90" s="64"/>
      <c r="T90" s="32">
        <f>'24-25'!K91</f>
        <v>916.99</v>
      </c>
      <c r="U90" s="64"/>
      <c r="V90" s="32">
        <f>'24-25'!L91</f>
        <v>254.02247999999648</v>
      </c>
      <c r="W90" s="64">
        <v>4972.28</v>
      </c>
      <c r="X90" s="32">
        <f>'24-25'!M91</f>
        <v>0.59003999999824375</v>
      </c>
      <c r="Y90" s="64"/>
      <c r="Z90" s="32">
        <f>'24-25'!N91</f>
        <v>0</v>
      </c>
      <c r="AA90" s="64"/>
      <c r="AB90" s="51">
        <f t="shared" si="15"/>
        <v>-254.61584999999741</v>
      </c>
      <c r="AC90" s="93">
        <f t="shared" si="16"/>
        <v>4098.2677199999971</v>
      </c>
      <c r="AD90" s="93">
        <f t="shared" si="17"/>
        <v>4972.28</v>
      </c>
      <c r="AE90" s="33">
        <f>'24-25'!P91</f>
        <v>0</v>
      </c>
      <c r="AF90" s="64"/>
      <c r="AG90" s="34">
        <f>'24-25'!Q91</f>
        <v>0</v>
      </c>
      <c r="AH90" s="64"/>
      <c r="AI90" s="34">
        <f>'24-25'!R91</f>
        <v>0.20562000000123587</v>
      </c>
      <c r="AJ90" s="64"/>
      <c r="AK90" s="32"/>
      <c r="AL90" s="64"/>
      <c r="AM90" s="32"/>
      <c r="AN90" s="64"/>
      <c r="AO90" s="34"/>
      <c r="AP90" s="64"/>
      <c r="AQ90" s="32"/>
      <c r="AR90" s="64"/>
      <c r="AS90" s="32"/>
      <c r="AT90" s="64"/>
      <c r="AU90" s="32"/>
      <c r="AV90" s="64"/>
      <c r="AW90" s="32"/>
      <c r="AX90" s="64"/>
      <c r="AY90" s="32"/>
      <c r="AZ90" s="64"/>
      <c r="BA90" s="32"/>
      <c r="BB90" s="64"/>
      <c r="BC90" s="51">
        <f t="shared" si="12"/>
        <v>-254.82146999999864</v>
      </c>
      <c r="BD90" s="52">
        <f t="shared" si="13"/>
        <v>0.20562000000123587</v>
      </c>
      <c r="BE90" s="53">
        <f t="shared" si="14"/>
        <v>0</v>
      </c>
      <c r="BF90" s="50" t="s">
        <v>226</v>
      </c>
      <c r="BG90" s="80" t="s">
        <v>89</v>
      </c>
      <c r="BH90" s="96"/>
    </row>
    <row r="91" spans="1:63" s="2" customFormat="1" ht="14.4" hidden="1" customHeight="1" x14ac:dyDescent="0.3">
      <c r="A91" s="10" t="s">
        <v>227</v>
      </c>
      <c r="B91" s="4" t="s">
        <v>90</v>
      </c>
      <c r="C91" s="19">
        <v>2300.8548400000063</v>
      </c>
      <c r="D91" s="33">
        <v>8.2100000000000009</v>
      </c>
      <c r="E91" s="64"/>
      <c r="F91" s="2">
        <v>3.24</v>
      </c>
      <c r="G91" s="64"/>
      <c r="H91" s="32">
        <f>'24-25'!E92</f>
        <v>8.2100000000000009</v>
      </c>
      <c r="I91" s="64"/>
      <c r="J91" s="32">
        <f>'24-25'!F92</f>
        <v>8.2100000000000009</v>
      </c>
      <c r="K91" s="64"/>
      <c r="L91" s="32">
        <f>'24-25'!G92</f>
        <v>1640.8700000000003</v>
      </c>
      <c r="M91" s="64"/>
      <c r="N91" s="34">
        <v>1589.91</v>
      </c>
      <c r="O91" s="64">
        <v>3000</v>
      </c>
      <c r="P91" s="32">
        <f>'24-25'!I92</f>
        <v>2312.1</v>
      </c>
      <c r="Q91" s="64">
        <v>2312.1</v>
      </c>
      <c r="R91" s="32">
        <f>'24-25'!J92</f>
        <v>2486.9895599999945</v>
      </c>
      <c r="S91" s="64">
        <v>2486.9899999999998</v>
      </c>
      <c r="T91" s="32">
        <f>'24-25'!K92</f>
        <v>2081.14</v>
      </c>
      <c r="U91" s="64">
        <v>2081.14</v>
      </c>
      <c r="V91" s="32">
        <f>'24-25'!L92</f>
        <v>873.49581999999634</v>
      </c>
      <c r="W91" s="64">
        <v>873.5</v>
      </c>
      <c r="X91" s="32">
        <f>'24-25'!M92</f>
        <v>6.5788200000022883</v>
      </c>
      <c r="Y91" s="64"/>
      <c r="Z91" s="32">
        <f>'24-25'!N92</f>
        <v>6.4191199999994746</v>
      </c>
      <c r="AA91" s="64"/>
      <c r="AB91" s="51">
        <f t="shared" si="15"/>
        <v>2029.2115200000144</v>
      </c>
      <c r="AC91" s="93">
        <f t="shared" si="16"/>
        <v>11025.373319999992</v>
      </c>
      <c r="AD91" s="93">
        <f t="shared" si="17"/>
        <v>10753.73</v>
      </c>
      <c r="AE91" s="33">
        <f>'24-25'!P92</f>
        <v>6.7946199999890542</v>
      </c>
      <c r="AF91" s="64"/>
      <c r="AG91" s="34">
        <f>'24-25'!Q92</f>
        <v>6.2581999999992144</v>
      </c>
      <c r="AH91" s="64"/>
      <c r="AI91" s="34">
        <f>'24-25'!R92</f>
        <v>5.9249400000115111</v>
      </c>
      <c r="AJ91" s="64"/>
      <c r="AK91" s="32"/>
      <c r="AL91" s="64"/>
      <c r="AM91" s="32"/>
      <c r="AN91" s="64"/>
      <c r="AO91" s="34"/>
      <c r="AP91" s="64"/>
      <c r="AQ91" s="32"/>
      <c r="AR91" s="64"/>
      <c r="AS91" s="32"/>
      <c r="AT91" s="64"/>
      <c r="AU91" s="32"/>
      <c r="AV91" s="64"/>
      <c r="AW91" s="32"/>
      <c r="AX91" s="64"/>
      <c r="AY91" s="32"/>
      <c r="AZ91" s="64"/>
      <c r="BA91" s="32"/>
      <c r="BB91" s="64"/>
      <c r="BC91" s="51">
        <f t="shared" si="12"/>
        <v>2010.2337600000146</v>
      </c>
      <c r="BD91" s="52">
        <f t="shared" si="13"/>
        <v>18.97775999999978</v>
      </c>
      <c r="BE91" s="53">
        <f t="shared" si="14"/>
        <v>0</v>
      </c>
      <c r="BF91" s="10" t="s">
        <v>227</v>
      </c>
      <c r="BG91" s="4" t="s">
        <v>90</v>
      </c>
      <c r="BH91" s="95"/>
    </row>
    <row r="92" spans="1:63" s="2" customFormat="1" hidden="1" x14ac:dyDescent="0.3">
      <c r="A92" s="10" t="s">
        <v>228</v>
      </c>
      <c r="B92" s="4" t="s">
        <v>91</v>
      </c>
      <c r="C92" s="19">
        <v>64.361459999998488</v>
      </c>
      <c r="D92" s="33">
        <v>0</v>
      </c>
      <c r="E92" s="64"/>
      <c r="F92" s="2">
        <v>0</v>
      </c>
      <c r="G92" s="64"/>
      <c r="H92" s="32">
        <f>'24-25'!E93</f>
        <v>0</v>
      </c>
      <c r="I92" s="64"/>
      <c r="J92" s="32">
        <f>'24-25'!F93</f>
        <v>0</v>
      </c>
      <c r="K92" s="64"/>
      <c r="L92" s="32">
        <f>'24-25'!G93</f>
        <v>114.94000000000001</v>
      </c>
      <c r="M92" s="64"/>
      <c r="N92" s="34">
        <v>203.52</v>
      </c>
      <c r="O92" s="64"/>
      <c r="P92" s="32">
        <f>'24-25'!I93</f>
        <v>781.18</v>
      </c>
      <c r="Q92" s="64"/>
      <c r="R92" s="32">
        <f>'24-25'!J93</f>
        <v>429.64461999999719</v>
      </c>
      <c r="S92" s="64"/>
      <c r="T92" s="32">
        <f>'24-25'!K93</f>
        <v>309.79000000000002</v>
      </c>
      <c r="U92" s="64">
        <v>1500</v>
      </c>
      <c r="V92" s="32">
        <f>'24-25'!L93</f>
        <v>0</v>
      </c>
      <c r="W92" s="64">
        <v>300</v>
      </c>
      <c r="X92" s="32">
        <f>'24-25'!M93</f>
        <v>0</v>
      </c>
      <c r="Y92" s="64"/>
      <c r="Z92" s="32">
        <f>'24-25'!N93</f>
        <v>0</v>
      </c>
      <c r="AA92" s="64"/>
      <c r="AB92" s="51">
        <f t="shared" si="15"/>
        <v>25.286840000001348</v>
      </c>
      <c r="AC92" s="93">
        <f t="shared" si="16"/>
        <v>1839.0746199999971</v>
      </c>
      <c r="AD92" s="93">
        <f t="shared" si="17"/>
        <v>1800</v>
      </c>
      <c r="AE92" s="33">
        <f>'24-25'!P93</f>
        <v>0</v>
      </c>
      <c r="AF92" s="64"/>
      <c r="AG92" s="34">
        <f>'24-25'!Q93</f>
        <v>0</v>
      </c>
      <c r="AH92" s="64"/>
      <c r="AI92" s="34">
        <f>'24-25'!R93</f>
        <v>0</v>
      </c>
      <c r="AJ92" s="64"/>
      <c r="AK92" s="32"/>
      <c r="AL92" s="64"/>
      <c r="AM92" s="32"/>
      <c r="AN92" s="64"/>
      <c r="AO92" s="34"/>
      <c r="AP92" s="64"/>
      <c r="AQ92" s="32"/>
      <c r="AR92" s="64"/>
      <c r="AS92" s="32"/>
      <c r="AT92" s="64"/>
      <c r="AU92" s="32"/>
      <c r="AV92" s="64"/>
      <c r="AW92" s="32"/>
      <c r="AX92" s="64"/>
      <c r="AY92" s="32"/>
      <c r="AZ92" s="64"/>
      <c r="BA92" s="32"/>
      <c r="BB92" s="64"/>
      <c r="BC92" s="51">
        <f t="shared" si="12"/>
        <v>25.286840000001348</v>
      </c>
      <c r="BD92" s="52">
        <f t="shared" si="13"/>
        <v>0</v>
      </c>
      <c r="BE92" s="53">
        <f t="shared" si="14"/>
        <v>0</v>
      </c>
      <c r="BF92" s="10" t="s">
        <v>228</v>
      </c>
      <c r="BG92" s="4" t="s">
        <v>91</v>
      </c>
      <c r="BH92" s="95" t="s">
        <v>478</v>
      </c>
    </row>
    <row r="93" spans="1:63" s="2" customFormat="1" ht="14.4" hidden="1" customHeight="1" x14ac:dyDescent="0.3">
      <c r="A93" s="10" t="s">
        <v>229</v>
      </c>
      <c r="B93" s="4" t="s">
        <v>92</v>
      </c>
      <c r="C93" s="19">
        <v>88.275739999998677</v>
      </c>
      <c r="D93" s="33">
        <v>0</v>
      </c>
      <c r="E93" s="64"/>
      <c r="F93" s="2">
        <v>0</v>
      </c>
      <c r="G93" s="64"/>
      <c r="H93" s="32">
        <f>'24-25'!E94</f>
        <v>8.2100000000000009</v>
      </c>
      <c r="I93" s="64"/>
      <c r="J93" s="32">
        <f>'24-25'!F94</f>
        <v>0</v>
      </c>
      <c r="K93" s="64">
        <v>80</v>
      </c>
      <c r="L93" s="32">
        <f>'24-25'!G94</f>
        <v>3.24</v>
      </c>
      <c r="M93" s="64"/>
      <c r="N93" s="34">
        <v>126.39</v>
      </c>
      <c r="O93" s="64"/>
      <c r="P93" s="32">
        <f>'24-25'!I94</f>
        <v>17.88</v>
      </c>
      <c r="Q93" s="64"/>
      <c r="R93" s="32">
        <f>'24-25'!J94</f>
        <v>70.784459999999811</v>
      </c>
      <c r="S93" s="64">
        <v>367</v>
      </c>
      <c r="T93" s="32">
        <f>'24-25'!K94</f>
        <v>102.98</v>
      </c>
      <c r="U93" s="64"/>
      <c r="V93" s="32">
        <f>'24-25'!L94</f>
        <v>2.7369600000000833</v>
      </c>
      <c r="W93" s="64">
        <v>103</v>
      </c>
      <c r="X93" s="32">
        <f>'24-25'!M94</f>
        <v>2.5664799999997334</v>
      </c>
      <c r="Y93" s="64">
        <v>675.48</v>
      </c>
      <c r="Z93" s="32">
        <f>'24-25'!N94</f>
        <v>2.4468600000003891</v>
      </c>
      <c r="AA93" s="64">
        <v>2.4500000000000002</v>
      </c>
      <c r="AB93" s="51">
        <f t="shared" si="15"/>
        <v>978.97097999999869</v>
      </c>
      <c r="AC93" s="93">
        <f t="shared" si="16"/>
        <v>337.23476000000005</v>
      </c>
      <c r="AD93" s="93">
        <f t="shared" si="17"/>
        <v>1227.93</v>
      </c>
      <c r="AE93" s="33">
        <f>'24-25'!P94</f>
        <v>2.6096399999998345</v>
      </c>
      <c r="AF93" s="64"/>
      <c r="AG93" s="34">
        <f>'24-25'!Q94</f>
        <v>2.4259000000001838</v>
      </c>
      <c r="AH93" s="64"/>
      <c r="AI93" s="34">
        <f>'24-25'!R94</f>
        <v>2.2532599999995697</v>
      </c>
      <c r="AJ93" s="64"/>
      <c r="AK93" s="32"/>
      <c r="AL93" s="64">
        <v>3</v>
      </c>
      <c r="AM93" s="32"/>
      <c r="AN93" s="64"/>
      <c r="AO93" s="34"/>
      <c r="AP93" s="64"/>
      <c r="AQ93" s="32"/>
      <c r="AR93" s="64"/>
      <c r="AS93" s="32"/>
      <c r="AT93" s="64"/>
      <c r="AU93" s="32"/>
      <c r="AV93" s="64"/>
      <c r="AW93" s="32"/>
      <c r="AX93" s="64"/>
      <c r="AY93" s="32"/>
      <c r="AZ93" s="64"/>
      <c r="BA93" s="32"/>
      <c r="BB93" s="64"/>
      <c r="BC93" s="51">
        <f t="shared" si="12"/>
        <v>974.68217999999911</v>
      </c>
      <c r="BD93" s="52">
        <f t="shared" si="13"/>
        <v>7.2887999999995881</v>
      </c>
      <c r="BE93" s="53">
        <f t="shared" si="14"/>
        <v>3</v>
      </c>
      <c r="BF93" s="10" t="s">
        <v>229</v>
      </c>
      <c r="BG93" s="4" t="s">
        <v>92</v>
      </c>
      <c r="BH93" s="95"/>
      <c r="BI93" s="2" t="s">
        <v>478</v>
      </c>
    </row>
    <row r="94" spans="1:63" s="2" customFormat="1" ht="14.4" hidden="1" customHeight="1" x14ac:dyDescent="0.3">
      <c r="A94" s="10" t="s">
        <v>230</v>
      </c>
      <c r="B94" s="4" t="s">
        <v>92</v>
      </c>
      <c r="C94" s="19">
        <v>0</v>
      </c>
      <c r="D94" s="33">
        <v>152.53000000000003</v>
      </c>
      <c r="E94" s="64">
        <v>152</v>
      </c>
      <c r="F94" s="2">
        <v>90.090000000000018</v>
      </c>
      <c r="G94" s="64"/>
      <c r="H94" s="32">
        <f>'24-25'!E95</f>
        <v>86.850000000000023</v>
      </c>
      <c r="I94" s="64"/>
      <c r="J94" s="32">
        <f>'24-25'!F95</f>
        <v>177.16000000000003</v>
      </c>
      <c r="K94" s="64">
        <f>177.47+177.16+1000</f>
        <v>1354.63</v>
      </c>
      <c r="L94" s="32">
        <f>'24-25'!G95</f>
        <v>713.3900000000001</v>
      </c>
      <c r="M94" s="64"/>
      <c r="N94" s="34">
        <v>894.01</v>
      </c>
      <c r="O94" s="64"/>
      <c r="P94" s="32">
        <f>'24-25'!I95</f>
        <v>396.76</v>
      </c>
      <c r="Q94" s="64">
        <v>1537</v>
      </c>
      <c r="R94" s="32">
        <f>'24-25'!J95</f>
        <v>947.14970000000267</v>
      </c>
      <c r="S94" s="64">
        <v>470</v>
      </c>
      <c r="T94" s="32">
        <f>'24-25'!K95</f>
        <v>1033.1600000000001</v>
      </c>
      <c r="U94" s="64"/>
      <c r="V94" s="32">
        <f>'24-25'!L95</f>
        <v>455.26602000000469</v>
      </c>
      <c r="W94" s="64">
        <v>1033.1600000000001</v>
      </c>
      <c r="X94" s="32">
        <f>'24-25'!M95</f>
        <v>61.947079999999588</v>
      </c>
      <c r="Y94" s="64">
        <v>461.52</v>
      </c>
      <c r="Z94" s="32">
        <f>'24-25'!N95</f>
        <v>58.617520000007666</v>
      </c>
      <c r="AA94" s="64">
        <v>58.62</v>
      </c>
      <c r="AB94" s="51">
        <f t="shared" si="15"/>
        <v>-3.200000155629823E-4</v>
      </c>
      <c r="AC94" s="93">
        <f t="shared" si="16"/>
        <v>5066.9303200000149</v>
      </c>
      <c r="AD94" s="93">
        <f t="shared" si="17"/>
        <v>5066.9299999999994</v>
      </c>
      <c r="AE94" s="33">
        <f>'24-25'!P95</f>
        <v>98.392459999984993</v>
      </c>
      <c r="AF94" s="64"/>
      <c r="AG94" s="34">
        <f>'24-25'!Q95</f>
        <v>68.494440000012304</v>
      </c>
      <c r="AH94" s="64"/>
      <c r="AI94" s="34">
        <f>'24-25'!R95</f>
        <v>99.436579999996411</v>
      </c>
      <c r="AJ94" s="64"/>
      <c r="AK94" s="32"/>
      <c r="AL94" s="64">
        <v>100</v>
      </c>
      <c r="AM94" s="32"/>
      <c r="AN94" s="64"/>
      <c r="AO94" s="34"/>
      <c r="AP94" s="64"/>
      <c r="AQ94" s="32"/>
      <c r="AR94" s="64"/>
      <c r="AS94" s="32"/>
      <c r="AT94" s="64"/>
      <c r="AU94" s="32"/>
      <c r="AV94" s="64"/>
      <c r="AW94" s="32"/>
      <c r="AX94" s="64"/>
      <c r="AY94" s="32"/>
      <c r="AZ94" s="64"/>
      <c r="BA94" s="32"/>
      <c r="BB94" s="64"/>
      <c r="BC94" s="51">
        <f t="shared" si="12"/>
        <v>-166.32380000000927</v>
      </c>
      <c r="BD94" s="52">
        <f t="shared" si="13"/>
        <v>266.32347999999371</v>
      </c>
      <c r="BE94" s="53">
        <f t="shared" si="14"/>
        <v>100</v>
      </c>
      <c r="BF94" s="10" t="s">
        <v>230</v>
      </c>
      <c r="BG94" s="4" t="s">
        <v>92</v>
      </c>
      <c r="BH94" s="95"/>
    </row>
    <row r="95" spans="1:63" s="2" customFormat="1" x14ac:dyDescent="0.3">
      <c r="A95" s="10" t="s">
        <v>231</v>
      </c>
      <c r="B95" s="4" t="s">
        <v>496</v>
      </c>
      <c r="C95" s="19">
        <v>1649.7585300000019</v>
      </c>
      <c r="D95" s="33">
        <v>11.450000000000001</v>
      </c>
      <c r="E95" s="64"/>
      <c r="F95" s="2">
        <v>0</v>
      </c>
      <c r="G95" s="64"/>
      <c r="H95" s="32">
        <f>'24-25'!E96</f>
        <v>8.2100000000000009</v>
      </c>
      <c r="I95" s="64"/>
      <c r="J95" s="32">
        <f>'24-25'!F96</f>
        <v>2254.2000000000003</v>
      </c>
      <c r="K95" s="64"/>
      <c r="L95" s="32">
        <f>'24-25'!G96</f>
        <v>4220.83</v>
      </c>
      <c r="M95" s="64">
        <v>4000</v>
      </c>
      <c r="N95" s="34">
        <v>539.03000000000009</v>
      </c>
      <c r="O95" s="64">
        <v>2000</v>
      </c>
      <c r="P95" s="32">
        <f>'24-25'!I96</f>
        <v>804</v>
      </c>
      <c r="Q95" s="64"/>
      <c r="R95" s="32">
        <f>'24-25'!J96</f>
        <v>929.68511999999726</v>
      </c>
      <c r="S95" s="64"/>
      <c r="T95" s="32">
        <f>'24-25'!K96</f>
        <v>725.35</v>
      </c>
      <c r="U95" s="64">
        <v>2000</v>
      </c>
      <c r="V95" s="32">
        <f>'24-25'!L96</f>
        <v>747.95672000000661</v>
      </c>
      <c r="W95" s="64"/>
      <c r="X95" s="32">
        <f>'24-25'!M96</f>
        <v>3845.0524399999936</v>
      </c>
      <c r="Y95" s="64"/>
      <c r="Z95" s="32">
        <f>'24-25'!N96</f>
        <v>7.2333000000018819</v>
      </c>
      <c r="AA95" s="64">
        <v>5000</v>
      </c>
      <c r="AB95" s="51">
        <f t="shared" si="15"/>
        <v>556.76095000000078</v>
      </c>
      <c r="AC95" s="93">
        <f t="shared" si="16"/>
        <v>14092.997580000001</v>
      </c>
      <c r="AD95" s="93">
        <f t="shared" si="17"/>
        <v>13000</v>
      </c>
      <c r="AE95" s="33">
        <f>'24-25'!P96</f>
        <v>7.6593599999983963</v>
      </c>
      <c r="AF95" s="64"/>
      <c r="AG95" s="34">
        <f>'24-25'!Q96</f>
        <v>7.0677600000037639</v>
      </c>
      <c r="AH95" s="64"/>
      <c r="AI95" s="34">
        <f>'24-25'!R96</f>
        <v>1610.1898999999987</v>
      </c>
      <c r="AJ95" s="64"/>
      <c r="AK95" s="32"/>
      <c r="AL95" s="64"/>
      <c r="AM95" s="32"/>
      <c r="AN95" s="64"/>
      <c r="AO95" s="34"/>
      <c r="AP95" s="64"/>
      <c r="AQ95" s="32"/>
      <c r="AR95" s="64"/>
      <c r="AS95" s="32"/>
      <c r="AT95" s="64"/>
      <c r="AU95" s="32"/>
      <c r="AV95" s="64"/>
      <c r="AW95" s="32"/>
      <c r="AX95" s="64"/>
      <c r="AY95" s="32"/>
      <c r="AZ95" s="64"/>
      <c r="BA95" s="32"/>
      <c r="BB95" s="64"/>
      <c r="BC95" s="51">
        <f t="shared" si="12"/>
        <v>-1068.15607</v>
      </c>
      <c r="BD95" s="52">
        <f t="shared" si="13"/>
        <v>1624.9170200000008</v>
      </c>
      <c r="BE95" s="53">
        <f t="shared" si="14"/>
        <v>0</v>
      </c>
      <c r="BF95" s="10" t="s">
        <v>231</v>
      </c>
      <c r="BG95" s="4" t="s">
        <v>496</v>
      </c>
      <c r="BH95" s="95"/>
    </row>
    <row r="96" spans="1:63" s="2" customFormat="1" hidden="1" x14ac:dyDescent="0.3">
      <c r="A96" s="10" t="s">
        <v>232</v>
      </c>
      <c r="B96" s="4" t="s">
        <v>93</v>
      </c>
      <c r="C96" s="19">
        <v>-8673.2129000000059</v>
      </c>
      <c r="D96" s="33">
        <v>0</v>
      </c>
      <c r="E96" s="64"/>
      <c r="F96" s="2">
        <v>0</v>
      </c>
      <c r="G96" s="64"/>
      <c r="H96" s="32">
        <f>'24-25'!E97</f>
        <v>0</v>
      </c>
      <c r="I96" s="64">
        <v>9000</v>
      </c>
      <c r="J96" s="32">
        <f>'24-25'!F97</f>
        <v>16.420000000000002</v>
      </c>
      <c r="K96" s="64"/>
      <c r="L96" s="32">
        <f>'24-25'!G97</f>
        <v>2945.98</v>
      </c>
      <c r="M96" s="64"/>
      <c r="N96" s="34">
        <v>2129.5700000000002</v>
      </c>
      <c r="O96" s="64"/>
      <c r="P96" s="32">
        <f>'24-25'!I97</f>
        <v>2036.82</v>
      </c>
      <c r="Q96" s="64"/>
      <c r="R96" s="32">
        <f>'24-25'!J97</f>
        <v>1914.5562600000035</v>
      </c>
      <c r="S96" s="64"/>
      <c r="T96" s="32">
        <f>'24-25'!K97</f>
        <v>1734.7</v>
      </c>
      <c r="U96" s="64">
        <v>10000</v>
      </c>
      <c r="V96" s="32">
        <f>'24-25'!L97</f>
        <v>490.82461999999555</v>
      </c>
      <c r="W96" s="64"/>
      <c r="X96" s="32">
        <f>'24-25'!M97</f>
        <v>830.39998000000389</v>
      </c>
      <c r="Y96" s="64"/>
      <c r="Z96" s="32">
        <f>'24-25'!N97</f>
        <v>1164.5329999999958</v>
      </c>
      <c r="AA96" s="64">
        <v>3000</v>
      </c>
      <c r="AB96" s="51">
        <f t="shared" si="15"/>
        <v>62.983239999994112</v>
      </c>
      <c r="AC96" s="93">
        <f t="shared" si="16"/>
        <v>13263.80386</v>
      </c>
      <c r="AD96" s="93">
        <f t="shared" si="17"/>
        <v>22000</v>
      </c>
      <c r="AE96" s="33">
        <f>'24-25'!P97</f>
        <v>6606.4201000000048</v>
      </c>
      <c r="AF96" s="64"/>
      <c r="AG96" s="34">
        <f>'24-25'!Q97</f>
        <v>58.459979999995483</v>
      </c>
      <c r="AH96" s="64"/>
      <c r="AI96" s="34">
        <f>'24-25'!R97</f>
        <v>53.836920000004149</v>
      </c>
      <c r="AJ96" s="64">
        <v>10000</v>
      </c>
      <c r="AK96" s="32"/>
      <c r="AL96" s="64"/>
      <c r="AM96" s="32"/>
      <c r="AN96" s="64"/>
      <c r="AO96" s="34"/>
      <c r="AP96" s="64"/>
      <c r="AQ96" s="32"/>
      <c r="AR96" s="64"/>
      <c r="AS96" s="32"/>
      <c r="AT96" s="64"/>
      <c r="AU96" s="32"/>
      <c r="AV96" s="64"/>
      <c r="AW96" s="32"/>
      <c r="AX96" s="64"/>
      <c r="AY96" s="32"/>
      <c r="AZ96" s="64"/>
      <c r="BA96" s="32"/>
      <c r="BB96" s="64"/>
      <c r="BC96" s="51">
        <f t="shared" si="12"/>
        <v>3344.2662399999899</v>
      </c>
      <c r="BD96" s="52">
        <f t="shared" si="13"/>
        <v>6718.7170000000042</v>
      </c>
      <c r="BE96" s="53">
        <f t="shared" si="14"/>
        <v>10000</v>
      </c>
      <c r="BF96" s="10" t="s">
        <v>232</v>
      </c>
      <c r="BG96" s="4" t="s">
        <v>93</v>
      </c>
      <c r="BH96" s="95"/>
    </row>
    <row r="97" spans="1:60" s="2" customFormat="1" ht="14.4" hidden="1" customHeight="1" x14ac:dyDescent="0.3">
      <c r="A97" s="10" t="s">
        <v>233</v>
      </c>
      <c r="B97" s="4" t="s">
        <v>94</v>
      </c>
      <c r="C97" s="19">
        <v>-3220.4132299999983</v>
      </c>
      <c r="D97" s="33">
        <v>157.28000000000003</v>
      </c>
      <c r="E97" s="64"/>
      <c r="F97" s="2">
        <v>168.73000000000002</v>
      </c>
      <c r="G97" s="64"/>
      <c r="H97" s="32">
        <f>'24-25'!E98</f>
        <v>137.62</v>
      </c>
      <c r="I97" s="64"/>
      <c r="J97" s="32">
        <f>'24-25'!F98</f>
        <v>47.53</v>
      </c>
      <c r="K97" s="64"/>
      <c r="L97" s="32">
        <f>'24-25'!G98</f>
        <v>109.75</v>
      </c>
      <c r="M97" s="64">
        <v>15000</v>
      </c>
      <c r="N97" s="34">
        <v>1424.39</v>
      </c>
      <c r="O97" s="64"/>
      <c r="P97" s="32">
        <f>'24-25'!I98</f>
        <v>935.64</v>
      </c>
      <c r="Q97" s="64"/>
      <c r="R97" s="32">
        <f>'24-25'!J98</f>
        <v>1521.3267800000001</v>
      </c>
      <c r="S97" s="64"/>
      <c r="T97" s="32">
        <f>'24-25'!K98</f>
        <v>741.41</v>
      </c>
      <c r="U97" s="64"/>
      <c r="V97" s="32">
        <f>'24-25'!L98</f>
        <v>427.08113999999864</v>
      </c>
      <c r="W97" s="64"/>
      <c r="X97" s="32">
        <f>'24-25'!M98</f>
        <v>172.24320000000154</v>
      </c>
      <c r="Y97" s="64"/>
      <c r="Z97" s="32">
        <f>'24-25'!N98</f>
        <v>167.33397999999875</v>
      </c>
      <c r="AA97" s="64"/>
      <c r="AB97" s="51">
        <f t="shared" si="15"/>
        <v>5769.2516700000033</v>
      </c>
      <c r="AC97" s="93">
        <f t="shared" si="16"/>
        <v>6010.3350999999984</v>
      </c>
      <c r="AD97" s="93">
        <f t="shared" si="17"/>
        <v>15000</v>
      </c>
      <c r="AE97" s="33">
        <f>'24-25'!P98</f>
        <v>172.58442000000019</v>
      </c>
      <c r="AF97" s="64"/>
      <c r="AG97" s="34">
        <f>'24-25'!Q98</f>
        <v>161.87798000000072</v>
      </c>
      <c r="AH97" s="64"/>
      <c r="AI97" s="34">
        <f>'24-25'!R98</f>
        <v>152.63709999999881</v>
      </c>
      <c r="AJ97" s="64"/>
      <c r="AK97" s="32"/>
      <c r="AL97" s="64"/>
      <c r="AM97" s="32"/>
      <c r="AN97" s="64"/>
      <c r="AO97" s="34"/>
      <c r="AP97" s="64"/>
      <c r="AQ97" s="32"/>
      <c r="AR97" s="64"/>
      <c r="AS97" s="32"/>
      <c r="AT97" s="64"/>
      <c r="AU97" s="32"/>
      <c r="AV97" s="64"/>
      <c r="AW97" s="32"/>
      <c r="AX97" s="64"/>
      <c r="AY97" s="32"/>
      <c r="AZ97" s="64"/>
      <c r="BA97" s="32"/>
      <c r="BB97" s="64"/>
      <c r="BC97" s="51">
        <f t="shared" si="12"/>
        <v>5282.1521700000039</v>
      </c>
      <c r="BD97" s="52">
        <f t="shared" si="13"/>
        <v>487.09949999999969</v>
      </c>
      <c r="BE97" s="53">
        <f t="shared" si="14"/>
        <v>0</v>
      </c>
      <c r="BF97" s="10" t="s">
        <v>233</v>
      </c>
      <c r="BG97" s="4" t="s">
        <v>94</v>
      </c>
      <c r="BH97" s="95"/>
    </row>
    <row r="98" spans="1:60" s="2" customFormat="1" ht="14.4" hidden="1" customHeight="1" x14ac:dyDescent="0.3">
      <c r="A98" s="10" t="s">
        <v>234</v>
      </c>
      <c r="B98" s="4" t="s">
        <v>95</v>
      </c>
      <c r="C98" s="19">
        <v>465.21947000000728</v>
      </c>
      <c r="D98" s="33">
        <v>0</v>
      </c>
      <c r="E98" s="64"/>
      <c r="F98" s="2">
        <v>2378.42</v>
      </c>
      <c r="G98" s="64"/>
      <c r="H98" s="32">
        <f>'24-25'!E99</f>
        <v>12531.190000000002</v>
      </c>
      <c r="I98" s="64">
        <v>2379</v>
      </c>
      <c r="J98" s="32">
        <f>'24-25'!F99</f>
        <v>8250.9100000000017</v>
      </c>
      <c r="K98" s="64">
        <v>12532</v>
      </c>
      <c r="L98" s="32">
        <f>'24-25'!G99</f>
        <v>7138.2800000000007</v>
      </c>
      <c r="M98" s="64">
        <v>12532</v>
      </c>
      <c r="N98" s="34">
        <v>5912.630000000001</v>
      </c>
      <c r="O98" s="64"/>
      <c r="P98" s="32">
        <f>'24-25'!I99</f>
        <v>2802.3399999999997</v>
      </c>
      <c r="Q98" s="64">
        <v>15853</v>
      </c>
      <c r="R98" s="32">
        <f>'24-25'!J99</f>
        <v>2131.6622199999829</v>
      </c>
      <c r="S98" s="64"/>
      <c r="T98" s="32">
        <f>'24-25'!K99</f>
        <v>1583.46</v>
      </c>
      <c r="U98" s="64"/>
      <c r="V98" s="32">
        <f>'24-25'!L99</f>
        <v>4145.0297600000431</v>
      </c>
      <c r="W98" s="64">
        <v>7862</v>
      </c>
      <c r="X98" s="32">
        <f>'24-25'!M99</f>
        <v>4048.4874800000002</v>
      </c>
      <c r="Y98" s="64"/>
      <c r="Z98" s="32">
        <f>'24-25'!N99</f>
        <v>5016.8227799999704</v>
      </c>
      <c r="AA98" s="64">
        <v>9066</v>
      </c>
      <c r="AB98" s="51">
        <f t="shared" si="15"/>
        <v>4749.9872300000025</v>
      </c>
      <c r="AC98" s="93">
        <f t="shared" si="16"/>
        <v>55939.232240000005</v>
      </c>
      <c r="AD98" s="93">
        <f t="shared" si="17"/>
        <v>60224</v>
      </c>
      <c r="AE98" s="33">
        <f>'24-25'!P99</f>
        <v>6619.6347999999989</v>
      </c>
      <c r="AF98" s="64"/>
      <c r="AG98" s="34">
        <f>'24-25'!Q99</f>
        <v>5633.0609800000102</v>
      </c>
      <c r="AH98" s="64">
        <v>6620</v>
      </c>
      <c r="AI98" s="34">
        <f>'24-25'!R99</f>
        <v>3970.3891999999651</v>
      </c>
      <c r="AJ98" s="64">
        <v>5634</v>
      </c>
      <c r="AK98" s="32"/>
      <c r="AL98" s="64"/>
      <c r="AM98" s="32"/>
      <c r="AN98" s="64"/>
      <c r="AO98" s="34"/>
      <c r="AP98" s="64"/>
      <c r="AQ98" s="32"/>
      <c r="AR98" s="64"/>
      <c r="AS98" s="32"/>
      <c r="AT98" s="64"/>
      <c r="AU98" s="32"/>
      <c r="AV98" s="64"/>
      <c r="AW98" s="32"/>
      <c r="AX98" s="64"/>
      <c r="AY98" s="32"/>
      <c r="AZ98" s="64"/>
      <c r="BA98" s="32"/>
      <c r="BB98" s="64"/>
      <c r="BC98" s="51">
        <f t="shared" si="12"/>
        <v>780.90225000002829</v>
      </c>
      <c r="BD98" s="52">
        <f t="shared" si="13"/>
        <v>16223.084979999974</v>
      </c>
      <c r="BE98" s="53">
        <f t="shared" si="14"/>
        <v>12254</v>
      </c>
      <c r="BF98" s="10" t="s">
        <v>507</v>
      </c>
      <c r="BG98" s="4" t="s">
        <v>95</v>
      </c>
      <c r="BH98" s="95"/>
    </row>
    <row r="99" spans="1:60" s="2" customFormat="1" hidden="1" x14ac:dyDescent="0.3">
      <c r="A99" s="10" t="s">
        <v>235</v>
      </c>
      <c r="B99" s="4" t="s">
        <v>96</v>
      </c>
      <c r="C99" s="19">
        <v>3500.4063699999997</v>
      </c>
      <c r="D99" s="33">
        <v>0</v>
      </c>
      <c r="E99" s="64"/>
      <c r="F99" s="2">
        <v>0</v>
      </c>
      <c r="G99" s="64"/>
      <c r="H99" s="32">
        <f>'24-25'!E100</f>
        <v>0</v>
      </c>
      <c r="I99" s="64"/>
      <c r="J99" s="32">
        <f>'24-25'!F100</f>
        <v>1817.56</v>
      </c>
      <c r="K99" s="64"/>
      <c r="L99" s="32">
        <f>'24-25'!G100</f>
        <v>3460.38</v>
      </c>
      <c r="M99" s="64">
        <v>1777.54</v>
      </c>
      <c r="N99" s="34">
        <v>1161.0400000000002</v>
      </c>
      <c r="O99" s="64"/>
      <c r="P99" s="32">
        <f>'24-25'!I100</f>
        <v>996.98</v>
      </c>
      <c r="Q99" s="64">
        <v>2161.04</v>
      </c>
      <c r="R99" s="32">
        <f>'24-25'!J100</f>
        <v>1485.1188200000031</v>
      </c>
      <c r="S99" s="64"/>
      <c r="T99" s="32">
        <f>'24-25'!K100</f>
        <v>554.55999999999995</v>
      </c>
      <c r="U99" s="64">
        <v>2036.65</v>
      </c>
      <c r="V99" s="32">
        <f>'24-25'!L100</f>
        <v>167.9942600000017</v>
      </c>
      <c r="W99" s="64"/>
      <c r="X99" s="32">
        <f>'24-25'!M100</f>
        <v>68.067619999994221</v>
      </c>
      <c r="Y99" s="64">
        <v>270</v>
      </c>
      <c r="Z99" s="32">
        <f>'24-25'!N100</f>
        <v>0</v>
      </c>
      <c r="AA99" s="64"/>
      <c r="AB99" s="51">
        <f t="shared" si="15"/>
        <v>33.935669999999845</v>
      </c>
      <c r="AC99" s="93">
        <f t="shared" si="16"/>
        <v>9711.7006999999994</v>
      </c>
      <c r="AD99" s="93">
        <f t="shared" si="17"/>
        <v>6245.23</v>
      </c>
      <c r="AE99" s="33">
        <f>'24-25'!P100</f>
        <v>1599.1077800000023</v>
      </c>
      <c r="AF99" s="64"/>
      <c r="AG99" s="34">
        <f>'24-25'!Q100</f>
        <v>0</v>
      </c>
      <c r="AH99" s="64">
        <v>1600</v>
      </c>
      <c r="AI99" s="34">
        <f>'24-25'!R100</f>
        <v>2549.6716400000005</v>
      </c>
      <c r="AJ99" s="64">
        <v>2600</v>
      </c>
      <c r="AK99" s="32"/>
      <c r="AL99" s="64"/>
      <c r="AM99" s="32"/>
      <c r="AN99" s="64"/>
      <c r="AO99" s="34"/>
      <c r="AP99" s="64"/>
      <c r="AQ99" s="32"/>
      <c r="AR99" s="64"/>
      <c r="AS99" s="32"/>
      <c r="AT99" s="64"/>
      <c r="AU99" s="32"/>
      <c r="AV99" s="64"/>
      <c r="AW99" s="32"/>
      <c r="AX99" s="64"/>
      <c r="AY99" s="32"/>
      <c r="AZ99" s="64"/>
      <c r="BA99" s="32"/>
      <c r="BB99" s="64"/>
      <c r="BC99" s="51">
        <f t="shared" ref="BC99:BC130" si="18">AB99-(BD99-BE99)</f>
        <v>85.156249999997272</v>
      </c>
      <c r="BD99" s="52">
        <f t="shared" ref="BD99:BD130" si="19">AE99+AG99+AI99+AK99+AM99+AO99+AQ99+AS99+AU99+AW99+AY99+BA99</f>
        <v>4148.7794200000026</v>
      </c>
      <c r="BE99" s="53">
        <f t="shared" ref="BE99:BE130" si="20">AF99+AH99+AJ99+AL99+AN99+AP99+AR99+AT99+AV99+AX99+AZ99+BB99</f>
        <v>4200</v>
      </c>
      <c r="BF99" s="10" t="s">
        <v>235</v>
      </c>
      <c r="BG99" s="4" t="s">
        <v>96</v>
      </c>
      <c r="BH99" s="95"/>
    </row>
    <row r="100" spans="1:60" s="2" customFormat="1" hidden="1" x14ac:dyDescent="0.3">
      <c r="A100" s="10" t="s">
        <v>236</v>
      </c>
      <c r="B100" s="4" t="s">
        <v>97</v>
      </c>
      <c r="C100" s="19">
        <v>4055.0941699999994</v>
      </c>
      <c r="D100" s="33">
        <v>0</v>
      </c>
      <c r="E100" s="64"/>
      <c r="F100" s="2">
        <v>31.110000000000003</v>
      </c>
      <c r="G100" s="64"/>
      <c r="H100" s="32">
        <f>'24-25'!E101</f>
        <v>140.86000000000001</v>
      </c>
      <c r="I100" s="64"/>
      <c r="J100" s="32">
        <f>'24-25'!F101</f>
        <v>488.70000000000005</v>
      </c>
      <c r="K100" s="64"/>
      <c r="L100" s="32">
        <f>'24-25'!G101</f>
        <v>2522.1400000000003</v>
      </c>
      <c r="M100" s="64"/>
      <c r="N100" s="34">
        <v>1393.94</v>
      </c>
      <c r="O100" s="64"/>
      <c r="P100" s="32">
        <f>'24-25'!I101</f>
        <v>1443.6799999999998</v>
      </c>
      <c r="Q100" s="64"/>
      <c r="R100" s="32">
        <f>'24-25'!J101</f>
        <v>1558.932160000013</v>
      </c>
      <c r="S100" s="64"/>
      <c r="T100" s="32">
        <f>'24-25'!K101</f>
        <v>1416.68</v>
      </c>
      <c r="U100" s="64"/>
      <c r="V100" s="32">
        <f>'24-25'!L101</f>
        <v>2562.6633999999922</v>
      </c>
      <c r="W100" s="64">
        <v>10000</v>
      </c>
      <c r="X100" s="32">
        <f>'24-25'!M101</f>
        <v>353.4236400000209</v>
      </c>
      <c r="Y100" s="64"/>
      <c r="Z100" s="32">
        <f>'24-25'!N101</f>
        <v>110.92483999999703</v>
      </c>
      <c r="AA100" s="64"/>
      <c r="AB100" s="51">
        <f t="shared" si="15"/>
        <v>2032.0401299999749</v>
      </c>
      <c r="AC100" s="93">
        <f t="shared" si="16"/>
        <v>12023.054040000025</v>
      </c>
      <c r="AD100" s="93">
        <f t="shared" si="17"/>
        <v>10000</v>
      </c>
      <c r="AE100" s="33">
        <f>'24-25'!P101</f>
        <v>142.61597999999009</v>
      </c>
      <c r="AF100" s="64"/>
      <c r="AG100" s="34">
        <f>'24-25'!Q101</f>
        <v>106.59057999998541</v>
      </c>
      <c r="AH100" s="64"/>
      <c r="AI100" s="34">
        <f>'24-25'!R101</f>
        <v>107.64358000002505</v>
      </c>
      <c r="AJ100" s="64"/>
      <c r="AK100" s="32"/>
      <c r="AL100" s="64"/>
      <c r="AM100" s="32"/>
      <c r="AN100" s="64"/>
      <c r="AO100" s="34"/>
      <c r="AP100" s="64"/>
      <c r="AQ100" s="32"/>
      <c r="AR100" s="64"/>
      <c r="AS100" s="32"/>
      <c r="AT100" s="64"/>
      <c r="AU100" s="32"/>
      <c r="AV100" s="64"/>
      <c r="AW100" s="32"/>
      <c r="AX100" s="64"/>
      <c r="AY100" s="32"/>
      <c r="AZ100" s="64"/>
      <c r="BA100" s="32"/>
      <c r="BB100" s="64"/>
      <c r="BC100" s="51">
        <f t="shared" si="18"/>
        <v>1675.1899899999744</v>
      </c>
      <c r="BD100" s="52">
        <f t="shared" si="19"/>
        <v>356.85014000000058</v>
      </c>
      <c r="BE100" s="53">
        <f t="shared" si="20"/>
        <v>0</v>
      </c>
      <c r="BF100" s="10" t="s">
        <v>236</v>
      </c>
      <c r="BG100" s="4" t="s">
        <v>97</v>
      </c>
      <c r="BH100" s="95"/>
    </row>
    <row r="101" spans="1:60" s="2" customFormat="1" ht="14.4" hidden="1" customHeight="1" x14ac:dyDescent="0.3">
      <c r="A101" s="10" t="s">
        <v>237</v>
      </c>
      <c r="B101" s="4" t="s">
        <v>98</v>
      </c>
      <c r="C101" s="19">
        <v>11480.823890000018</v>
      </c>
      <c r="D101" s="33">
        <v>1014.1100000000001</v>
      </c>
      <c r="E101" s="64">
        <v>6000</v>
      </c>
      <c r="F101" s="2">
        <v>1032.0400000000002</v>
      </c>
      <c r="G101" s="64"/>
      <c r="H101" s="32">
        <f>'24-25'!E102</f>
        <v>856.83000000000015</v>
      </c>
      <c r="I101" s="64"/>
      <c r="J101" s="32">
        <f>'24-25'!F102</f>
        <v>994.45</v>
      </c>
      <c r="K101" s="64"/>
      <c r="L101" s="32">
        <f>'24-25'!G102</f>
        <v>1096.21</v>
      </c>
      <c r="M101" s="64"/>
      <c r="N101" s="34">
        <v>1009.1400000000001</v>
      </c>
      <c r="O101" s="64"/>
      <c r="P101" s="32">
        <f>'24-25'!I102</f>
        <v>1034.3</v>
      </c>
      <c r="Q101" s="64"/>
      <c r="R101" s="32">
        <f>'24-25'!J102</f>
        <v>1101.1085600000188</v>
      </c>
      <c r="S101" s="64"/>
      <c r="T101" s="32">
        <f>'24-25'!K102</f>
        <v>988.23</v>
      </c>
      <c r="U101" s="64"/>
      <c r="V101" s="32">
        <f>'24-25'!L102</f>
        <v>1145.1266800000042</v>
      </c>
      <c r="W101" s="64"/>
      <c r="X101" s="32">
        <f>'24-25'!M102</f>
        <v>1074.8469399999858</v>
      </c>
      <c r="Y101" s="64"/>
      <c r="Z101" s="32">
        <f>'24-25'!N102</f>
        <v>1084.3277799999996</v>
      </c>
      <c r="AA101" s="64"/>
      <c r="AB101" s="51">
        <f t="shared" si="15"/>
        <v>5050.1039300000084</v>
      </c>
      <c r="AC101" s="93">
        <f t="shared" si="16"/>
        <v>12430.719960000009</v>
      </c>
      <c r="AD101" s="93">
        <f t="shared" si="17"/>
        <v>6000</v>
      </c>
      <c r="AE101" s="33">
        <f>'24-25'!P102</f>
        <v>1134.9996800000035</v>
      </c>
      <c r="AF101" s="64"/>
      <c r="AG101" s="34">
        <f>'24-25'!Q102</f>
        <v>1089.3362800000486</v>
      </c>
      <c r="AH101" s="64"/>
      <c r="AI101" s="34">
        <f>'24-25'!R102</f>
        <v>1012.6758399999596</v>
      </c>
      <c r="AJ101" s="64"/>
      <c r="AK101" s="32"/>
      <c r="AL101" s="64"/>
      <c r="AM101" s="32"/>
      <c r="AN101" s="64"/>
      <c r="AO101" s="34"/>
      <c r="AP101" s="64"/>
      <c r="AQ101" s="32"/>
      <c r="AR101" s="64"/>
      <c r="AS101" s="32"/>
      <c r="AT101" s="64"/>
      <c r="AU101" s="32"/>
      <c r="AV101" s="64"/>
      <c r="AW101" s="32"/>
      <c r="AX101" s="64"/>
      <c r="AY101" s="32"/>
      <c r="AZ101" s="64"/>
      <c r="BA101" s="32"/>
      <c r="BB101" s="64"/>
      <c r="BC101" s="51">
        <f t="shared" si="18"/>
        <v>1813.0921299999964</v>
      </c>
      <c r="BD101" s="52">
        <f t="shared" si="19"/>
        <v>3237.011800000012</v>
      </c>
      <c r="BE101" s="53">
        <f t="shared" si="20"/>
        <v>0</v>
      </c>
      <c r="BF101" s="10" t="s">
        <v>237</v>
      </c>
      <c r="BG101" s="4" t="s">
        <v>98</v>
      </c>
      <c r="BH101" s="95"/>
    </row>
    <row r="102" spans="1:60" s="2" customFormat="1" x14ac:dyDescent="0.3">
      <c r="A102" s="10" t="s">
        <v>238</v>
      </c>
      <c r="B102" s="4" t="s">
        <v>95</v>
      </c>
      <c r="C102" s="19">
        <v>-14222.717969999991</v>
      </c>
      <c r="D102" s="33">
        <v>16540.100000000002</v>
      </c>
      <c r="E102" s="64">
        <v>14630</v>
      </c>
      <c r="F102" s="2">
        <v>12003.580000000002</v>
      </c>
      <c r="G102" s="64"/>
      <c r="H102" s="32">
        <f>'24-25'!E103</f>
        <v>6180.9500000000007</v>
      </c>
      <c r="I102" s="64">
        <v>28544</v>
      </c>
      <c r="J102" s="32">
        <f>'24-25'!F103</f>
        <v>4156.63</v>
      </c>
      <c r="K102" s="64">
        <v>6181</v>
      </c>
      <c r="L102" s="32">
        <f>'24-25'!G103</f>
        <v>2306.23</v>
      </c>
      <c r="M102" s="64">
        <v>4157</v>
      </c>
      <c r="N102" s="34">
        <v>2402.8300000000004</v>
      </c>
      <c r="O102" s="64"/>
      <c r="P102" s="32">
        <f>'24-25'!I103</f>
        <v>2688.56</v>
      </c>
      <c r="Q102" s="64">
        <v>7398</v>
      </c>
      <c r="R102" s="32">
        <f>'24-25'!J103</f>
        <v>2646.9818600000999</v>
      </c>
      <c r="S102" s="64"/>
      <c r="T102" s="32">
        <f>'24-25'!K103</f>
        <v>1913.02</v>
      </c>
      <c r="U102" s="64"/>
      <c r="V102" s="32">
        <f>'24-25'!L103</f>
        <v>6304.5671600000051</v>
      </c>
      <c r="W102" s="64">
        <v>10865</v>
      </c>
      <c r="X102" s="32">
        <f>'24-25'!M103</f>
        <v>10187.40064</v>
      </c>
      <c r="Y102" s="64"/>
      <c r="Z102" s="32">
        <f>'24-25'!N103</f>
        <v>14343.25706000016</v>
      </c>
      <c r="AA102" s="64">
        <v>24531</v>
      </c>
      <c r="AB102" s="51">
        <f t="shared" si="15"/>
        <v>409.17530999973678</v>
      </c>
      <c r="AC102" s="93">
        <f t="shared" si="16"/>
        <v>81674.106720000273</v>
      </c>
      <c r="AD102" s="93">
        <f t="shared" si="17"/>
        <v>96306</v>
      </c>
      <c r="AE102" s="33">
        <f>'24-25'!P103</f>
        <v>13029.698219999898</v>
      </c>
      <c r="AF102" s="64"/>
      <c r="AG102" s="34">
        <f>'24-25'!Q103</f>
        <v>12401.166180000248</v>
      </c>
      <c r="AH102" s="64">
        <v>13030</v>
      </c>
      <c r="AI102" s="34">
        <f>'24-25'!R103</f>
        <v>8109.4682799997863</v>
      </c>
      <c r="AJ102" s="64">
        <v>12402</v>
      </c>
      <c r="AK102" s="32"/>
      <c r="AL102" s="64"/>
      <c r="AM102" s="32"/>
      <c r="AN102" s="64"/>
      <c r="AO102" s="34"/>
      <c r="AP102" s="64"/>
      <c r="AQ102" s="32"/>
      <c r="AR102" s="64"/>
      <c r="AS102" s="32"/>
      <c r="AT102" s="64"/>
      <c r="AU102" s="32"/>
      <c r="AV102" s="64"/>
      <c r="AW102" s="32"/>
      <c r="AX102" s="64"/>
      <c r="AY102" s="32"/>
      <c r="AZ102" s="64"/>
      <c r="BA102" s="32"/>
      <c r="BB102" s="64"/>
      <c r="BC102" s="51">
        <f t="shared" si="18"/>
        <v>-7699.1573700001973</v>
      </c>
      <c r="BD102" s="52">
        <f t="shared" si="19"/>
        <v>33540.332679999934</v>
      </c>
      <c r="BE102" s="53">
        <f t="shared" si="20"/>
        <v>25432</v>
      </c>
      <c r="BF102" s="10" t="s">
        <v>508</v>
      </c>
      <c r="BG102" s="4" t="s">
        <v>95</v>
      </c>
      <c r="BH102" s="95"/>
    </row>
    <row r="103" spans="1:60" s="2" customFormat="1" hidden="1" x14ac:dyDescent="0.3">
      <c r="A103" s="10" t="s">
        <v>239</v>
      </c>
      <c r="B103" s="4" t="s">
        <v>99</v>
      </c>
      <c r="C103" s="19">
        <v>-542.04585999998835</v>
      </c>
      <c r="D103" s="33">
        <v>8886.7900000000009</v>
      </c>
      <c r="E103" s="64">
        <v>10025</v>
      </c>
      <c r="F103" s="2">
        <v>5541.9500000000007</v>
      </c>
      <c r="G103" s="64">
        <v>10125</v>
      </c>
      <c r="H103" s="32">
        <f>'24-25'!E104</f>
        <v>1851.2800000000002</v>
      </c>
      <c r="I103" s="64"/>
      <c r="J103" s="32">
        <f>'24-25'!F104</f>
        <v>3308.51</v>
      </c>
      <c r="K103" s="64"/>
      <c r="L103" s="32">
        <f>'24-25'!G104</f>
        <v>4662.0300000000007</v>
      </c>
      <c r="M103" s="64"/>
      <c r="N103" s="34">
        <v>3565.8500000000004</v>
      </c>
      <c r="O103" s="64"/>
      <c r="P103" s="32">
        <f>'24-25'!I104</f>
        <v>3715.1</v>
      </c>
      <c r="Q103" s="64">
        <v>10126</v>
      </c>
      <c r="R103" s="32">
        <f>'24-25'!J104</f>
        <v>5262.4739199999913</v>
      </c>
      <c r="S103" s="64"/>
      <c r="T103" s="32">
        <f>'24-25'!K104</f>
        <v>5149.51</v>
      </c>
      <c r="U103" s="64">
        <v>10055</v>
      </c>
      <c r="V103" s="32">
        <f>'24-25'!L104</f>
        <v>5917.3681799999977</v>
      </c>
      <c r="W103" s="64">
        <v>10500</v>
      </c>
      <c r="X103" s="32">
        <f>'24-25'!M104</f>
        <v>6236.8349399999634</v>
      </c>
      <c r="Y103" s="64"/>
      <c r="Z103" s="32">
        <f>'24-25'!N104</f>
        <v>7061.6804399999874</v>
      </c>
      <c r="AA103" s="64">
        <v>10555</v>
      </c>
      <c r="AB103" s="51">
        <f t="shared" si="15"/>
        <v>-315.42333999993298</v>
      </c>
      <c r="AC103" s="93">
        <f t="shared" si="16"/>
        <v>61159.377479999945</v>
      </c>
      <c r="AD103" s="93">
        <f t="shared" si="17"/>
        <v>61386</v>
      </c>
      <c r="AE103" s="33">
        <f>'24-25'!P104</f>
        <v>7183.5346000000309</v>
      </c>
      <c r="AF103" s="64"/>
      <c r="AG103" s="34">
        <f>'24-25'!Q104</f>
        <v>7545.1729600000208</v>
      </c>
      <c r="AH103" s="64">
        <v>10555</v>
      </c>
      <c r="AI103" s="34">
        <f>'24-25'!R104</f>
        <v>6522.5245399999667</v>
      </c>
      <c r="AJ103" s="64"/>
      <c r="AK103" s="32"/>
      <c r="AL103" s="64">
        <v>15000</v>
      </c>
      <c r="AM103" s="32"/>
      <c r="AN103" s="64"/>
      <c r="AO103" s="34"/>
      <c r="AP103" s="64"/>
      <c r="AQ103" s="32"/>
      <c r="AR103" s="64"/>
      <c r="AS103" s="32"/>
      <c r="AT103" s="64"/>
      <c r="AU103" s="32"/>
      <c r="AV103" s="64"/>
      <c r="AW103" s="32"/>
      <c r="AX103" s="64"/>
      <c r="AY103" s="32"/>
      <c r="AZ103" s="64"/>
      <c r="BA103" s="32"/>
      <c r="BB103" s="64"/>
      <c r="BC103" s="51">
        <f t="shared" si="18"/>
        <v>3988.3445600000477</v>
      </c>
      <c r="BD103" s="52">
        <f t="shared" si="19"/>
        <v>21251.232100000019</v>
      </c>
      <c r="BE103" s="53">
        <f t="shared" si="20"/>
        <v>25555</v>
      </c>
      <c r="BF103" s="10" t="s">
        <v>239</v>
      </c>
      <c r="BG103" s="4" t="s">
        <v>99</v>
      </c>
      <c r="BH103" s="95"/>
    </row>
    <row r="104" spans="1:60" s="2" customFormat="1" ht="14.4" hidden="1" customHeight="1" x14ac:dyDescent="0.3">
      <c r="A104" s="10" t="s">
        <v>240</v>
      </c>
      <c r="B104" s="4" t="s">
        <v>100</v>
      </c>
      <c r="C104" s="19">
        <v>0</v>
      </c>
      <c r="D104" s="33">
        <v>0</v>
      </c>
      <c r="E104" s="64"/>
      <c r="F104" s="2">
        <v>24.630000000000003</v>
      </c>
      <c r="G104" s="64">
        <v>24.63</v>
      </c>
      <c r="H104" s="32">
        <f>'24-25'!E105</f>
        <v>0</v>
      </c>
      <c r="I104" s="64"/>
      <c r="J104" s="32">
        <f>'24-25'!F105</f>
        <v>176.72000000000003</v>
      </c>
      <c r="K104" s="64">
        <v>176.73</v>
      </c>
      <c r="L104" s="32">
        <f>'24-25'!G105</f>
        <v>806.91000000000008</v>
      </c>
      <c r="M104" s="64">
        <v>806.91</v>
      </c>
      <c r="N104" s="34">
        <v>364.04</v>
      </c>
      <c r="O104" s="64">
        <v>364.04</v>
      </c>
      <c r="P104" s="32">
        <f>'24-25'!I105</f>
        <v>330.48</v>
      </c>
      <c r="Q104" s="64">
        <v>330.47</v>
      </c>
      <c r="R104" s="32">
        <f>'24-25'!J105</f>
        <v>559.19580000000337</v>
      </c>
      <c r="S104" s="64">
        <v>559.20000000000005</v>
      </c>
      <c r="T104" s="32">
        <f>'24-25'!K105</f>
        <v>408.75</v>
      </c>
      <c r="U104" s="64">
        <v>408.75</v>
      </c>
      <c r="V104" s="32">
        <f>'24-25'!L105</f>
        <v>2343.3134999999938</v>
      </c>
      <c r="W104" s="64"/>
      <c r="X104" s="32">
        <f>'24-25'!M105</f>
        <v>3928.5043400000022</v>
      </c>
      <c r="Y104" s="64">
        <v>2343.31</v>
      </c>
      <c r="Z104" s="32">
        <f>'24-25'!N105</f>
        <v>2.4764600000104835</v>
      </c>
      <c r="AA104" s="64">
        <v>3929</v>
      </c>
      <c r="AB104" s="51">
        <f t="shared" si="15"/>
        <v>-1.9801000000097702</v>
      </c>
      <c r="AC104" s="93">
        <f t="shared" si="16"/>
        <v>8945.0201000000106</v>
      </c>
      <c r="AD104" s="93">
        <f t="shared" si="17"/>
        <v>8943.0400000000009</v>
      </c>
      <c r="AE104" s="33">
        <f>'24-25'!P105</f>
        <v>1328.2982200000033</v>
      </c>
      <c r="AF104" s="64"/>
      <c r="AG104" s="34">
        <f>'24-25'!Q105</f>
        <v>2530.4040399999967</v>
      </c>
      <c r="AH104" s="64">
        <v>1500</v>
      </c>
      <c r="AI104" s="34">
        <f>'24-25'!R105</f>
        <v>326.38659999999646</v>
      </c>
      <c r="AJ104" s="64">
        <v>3000</v>
      </c>
      <c r="AK104" s="32"/>
      <c r="AL104" s="64"/>
      <c r="AM104" s="32"/>
      <c r="AN104" s="64"/>
      <c r="AO104" s="34"/>
      <c r="AP104" s="64"/>
      <c r="AQ104" s="32"/>
      <c r="AR104" s="64"/>
      <c r="AS104" s="32"/>
      <c r="AT104" s="64"/>
      <c r="AU104" s="32"/>
      <c r="AV104" s="64"/>
      <c r="AW104" s="32"/>
      <c r="AX104" s="64"/>
      <c r="AY104" s="32"/>
      <c r="AZ104" s="64"/>
      <c r="BA104" s="32"/>
      <c r="BB104" s="64"/>
      <c r="BC104" s="51">
        <f t="shared" si="18"/>
        <v>312.93103999999403</v>
      </c>
      <c r="BD104" s="52">
        <f t="shared" si="19"/>
        <v>4185.0888599999962</v>
      </c>
      <c r="BE104" s="53">
        <f t="shared" si="20"/>
        <v>4500</v>
      </c>
      <c r="BF104" s="10" t="s">
        <v>240</v>
      </c>
      <c r="BG104" s="4" t="s">
        <v>483</v>
      </c>
      <c r="BH104" s="95"/>
    </row>
    <row r="105" spans="1:60" s="2" customFormat="1" hidden="1" x14ac:dyDescent="0.3">
      <c r="A105" s="10" t="s">
        <v>241</v>
      </c>
      <c r="B105" s="4" t="s">
        <v>101</v>
      </c>
      <c r="C105" s="19">
        <v>-1091.9381099999946</v>
      </c>
      <c r="D105" s="33">
        <v>0</v>
      </c>
      <c r="E105" s="64"/>
      <c r="F105" s="2">
        <v>0</v>
      </c>
      <c r="G105" s="64"/>
      <c r="H105" s="32">
        <f>'24-25'!E106</f>
        <v>8.2100000000000009</v>
      </c>
      <c r="I105" s="64"/>
      <c r="J105" s="32">
        <f>'24-25'!F106</f>
        <v>116.45000000000002</v>
      </c>
      <c r="K105" s="64">
        <f>116.45+1216.6</f>
        <v>1333.05</v>
      </c>
      <c r="L105" s="32">
        <f>'24-25'!G106</f>
        <v>837.61</v>
      </c>
      <c r="M105" s="64">
        <v>1091.94</v>
      </c>
      <c r="N105" s="34">
        <v>1441.25</v>
      </c>
      <c r="O105" s="64">
        <v>1441.25</v>
      </c>
      <c r="P105" s="32">
        <f>'24-25'!I106</f>
        <v>1459.1</v>
      </c>
      <c r="Q105" s="64">
        <v>1459.1</v>
      </c>
      <c r="R105" s="32">
        <f>'24-25'!J106</f>
        <v>1812.2554000000105</v>
      </c>
      <c r="S105" s="64">
        <v>370.78</v>
      </c>
      <c r="T105" s="32">
        <f>'24-25'!K106</f>
        <v>1340.62</v>
      </c>
      <c r="U105" s="64">
        <v>3152.88</v>
      </c>
      <c r="V105" s="32">
        <f>'24-25'!L106</f>
        <v>963.40589999998724</v>
      </c>
      <c r="W105" s="64">
        <v>963.41</v>
      </c>
      <c r="X105" s="32">
        <f>'24-25'!M106</f>
        <v>2.3284800000033283</v>
      </c>
      <c r="Y105" s="64"/>
      <c r="Z105" s="32">
        <f>'24-25'!N106</f>
        <v>2.0590399999910551</v>
      </c>
      <c r="AA105" s="64">
        <v>739.24</v>
      </c>
      <c r="AB105" s="51">
        <f t="shared" si="15"/>
        <v>1476.4230700000135</v>
      </c>
      <c r="AC105" s="93">
        <f t="shared" si="16"/>
        <v>7983.2888199999916</v>
      </c>
      <c r="AD105" s="93">
        <f t="shared" si="17"/>
        <v>10551.65</v>
      </c>
      <c r="AE105" s="33">
        <f>'24-25'!P106</f>
        <v>2.3500600000077245</v>
      </c>
      <c r="AF105" s="64"/>
      <c r="AG105" s="34">
        <f>'24-25'!Q106</f>
        <v>2.319540000004872</v>
      </c>
      <c r="AH105" s="64"/>
      <c r="AI105" s="34">
        <f>'24-25'!R106</f>
        <v>3.5631200000013994</v>
      </c>
      <c r="AJ105" s="64"/>
      <c r="AK105" s="32"/>
      <c r="AL105" s="64"/>
      <c r="AM105" s="32"/>
      <c r="AN105" s="64"/>
      <c r="AO105" s="34"/>
      <c r="AP105" s="64"/>
      <c r="AQ105" s="32"/>
      <c r="AR105" s="64"/>
      <c r="AS105" s="32"/>
      <c r="AT105" s="64"/>
      <c r="AU105" s="32"/>
      <c r="AV105" s="64"/>
      <c r="AW105" s="32"/>
      <c r="AX105" s="64"/>
      <c r="AY105" s="32"/>
      <c r="AZ105" s="64"/>
      <c r="BA105" s="32"/>
      <c r="BB105" s="64"/>
      <c r="BC105" s="51">
        <f t="shared" si="18"/>
        <v>1468.1903499999994</v>
      </c>
      <c r="BD105" s="52">
        <f t="shared" si="19"/>
        <v>8.2327200000139964</v>
      </c>
      <c r="BE105" s="53">
        <f t="shared" si="20"/>
        <v>0</v>
      </c>
      <c r="BF105" s="10" t="s">
        <v>241</v>
      </c>
      <c r="BG105" s="4" t="s">
        <v>101</v>
      </c>
      <c r="BH105" s="95"/>
    </row>
    <row r="106" spans="1:60" s="2" customFormat="1" x14ac:dyDescent="0.3">
      <c r="A106" s="10" t="s">
        <v>242</v>
      </c>
      <c r="B106" s="4" t="s">
        <v>102</v>
      </c>
      <c r="C106" s="19">
        <v>-21074.06323</v>
      </c>
      <c r="D106" s="33">
        <v>642.5200000000001</v>
      </c>
      <c r="E106" s="64">
        <v>7000</v>
      </c>
      <c r="F106" s="2">
        <v>224.47000000000003</v>
      </c>
      <c r="G106" s="64">
        <v>13000</v>
      </c>
      <c r="H106" s="32">
        <f>'24-25'!E107</f>
        <v>227.71</v>
      </c>
      <c r="I106" s="64">
        <v>3000</v>
      </c>
      <c r="J106" s="32">
        <f>'24-25'!F107</f>
        <v>724.40000000000009</v>
      </c>
      <c r="K106" s="64">
        <f>2000+2000</f>
        <v>4000</v>
      </c>
      <c r="L106" s="32">
        <f>'24-25'!G107</f>
        <v>2765.5800000000004</v>
      </c>
      <c r="M106" s="64"/>
      <c r="N106" s="34">
        <v>1223.67</v>
      </c>
      <c r="O106" s="64">
        <v>2000</v>
      </c>
      <c r="P106" s="32">
        <f>'24-25'!I107</f>
        <v>3677.2</v>
      </c>
      <c r="Q106" s="64">
        <v>5000</v>
      </c>
      <c r="R106" s="32">
        <f>'24-25'!J107</f>
        <v>5674.3938599999783</v>
      </c>
      <c r="S106" s="64"/>
      <c r="T106" s="32">
        <f>'24-25'!K107</f>
        <v>4825.58</v>
      </c>
      <c r="U106" s="64">
        <v>5500</v>
      </c>
      <c r="V106" s="32">
        <f>'24-25'!L107</f>
        <v>7972.076819999972</v>
      </c>
      <c r="W106" s="64">
        <v>3000</v>
      </c>
      <c r="X106" s="32">
        <f>'24-25'!M107</f>
        <v>13034.817120000014</v>
      </c>
      <c r="Y106" s="64">
        <v>8000</v>
      </c>
      <c r="Z106" s="32">
        <f>'24-25'!N107</f>
        <v>18342.183839999983</v>
      </c>
      <c r="AA106" s="64">
        <v>10000</v>
      </c>
      <c r="AB106" s="51">
        <f t="shared" si="15"/>
        <v>-19908.66486999995</v>
      </c>
      <c r="AC106" s="93">
        <f t="shared" si="16"/>
        <v>59334.60163999995</v>
      </c>
      <c r="AD106" s="93">
        <f t="shared" si="17"/>
        <v>60500</v>
      </c>
      <c r="AE106" s="33">
        <f>'24-25'!P107</f>
        <v>18730.972059999971</v>
      </c>
      <c r="AF106" s="64">
        <v>4000</v>
      </c>
      <c r="AG106" s="34">
        <f>'24-25'!Q107</f>
        <v>17305.516199999976</v>
      </c>
      <c r="AH106" s="64">
        <v>19000</v>
      </c>
      <c r="AI106" s="34">
        <f>'24-25'!R107</f>
        <v>11845.027160000014</v>
      </c>
      <c r="AJ106" s="64">
        <v>5000</v>
      </c>
      <c r="AK106" s="32"/>
      <c r="AL106" s="64"/>
      <c r="AM106" s="32"/>
      <c r="AN106" s="64"/>
      <c r="AO106" s="34"/>
      <c r="AP106" s="64"/>
      <c r="AQ106" s="32"/>
      <c r="AR106" s="64"/>
      <c r="AS106" s="32"/>
      <c r="AT106" s="64"/>
      <c r="AU106" s="32"/>
      <c r="AV106" s="64"/>
      <c r="AW106" s="32"/>
      <c r="AX106" s="64"/>
      <c r="AY106" s="32"/>
      <c r="AZ106" s="64"/>
      <c r="BA106" s="32"/>
      <c r="BB106" s="64"/>
      <c r="BC106" s="51">
        <f t="shared" si="18"/>
        <v>-39790.180289999909</v>
      </c>
      <c r="BD106" s="52">
        <f t="shared" si="19"/>
        <v>47881.51541999996</v>
      </c>
      <c r="BE106" s="53">
        <f t="shared" si="20"/>
        <v>28000</v>
      </c>
      <c r="BF106" s="50" t="s">
        <v>242</v>
      </c>
      <c r="BG106" s="80" t="s">
        <v>102</v>
      </c>
      <c r="BH106" s="96"/>
    </row>
    <row r="107" spans="1:60" s="2" customFormat="1" x14ac:dyDescent="0.3">
      <c r="A107" s="10" t="s">
        <v>243</v>
      </c>
      <c r="B107" s="4" t="s">
        <v>103</v>
      </c>
      <c r="C107" s="19">
        <v>-112.64699999999982</v>
      </c>
      <c r="D107" s="33">
        <v>0</v>
      </c>
      <c r="E107" s="64"/>
      <c r="F107" s="2">
        <v>0</v>
      </c>
      <c r="G107" s="64"/>
      <c r="H107" s="32">
        <f>'24-25'!E108</f>
        <v>0</v>
      </c>
      <c r="I107" s="64"/>
      <c r="J107" s="32">
        <f>'24-25'!F108</f>
        <v>0</v>
      </c>
      <c r="K107" s="64"/>
      <c r="L107" s="32">
        <f>'24-25'!G108</f>
        <v>8.2100000000000009</v>
      </c>
      <c r="M107" s="64"/>
      <c r="N107" s="34">
        <v>262.5</v>
      </c>
      <c r="O107" s="64"/>
      <c r="P107" s="32">
        <f>'24-25'!I108</f>
        <v>451.93999999999994</v>
      </c>
      <c r="Q107" s="64"/>
      <c r="R107" s="32">
        <f>'24-25'!J108</f>
        <v>441.31515999999908</v>
      </c>
      <c r="S107" s="64">
        <v>1000</v>
      </c>
      <c r="T107" s="32">
        <f>'24-25'!K108</f>
        <v>365.64</v>
      </c>
      <c r="U107" s="64"/>
      <c r="V107" s="32">
        <f>'24-25'!L108</f>
        <v>121.07186000000125</v>
      </c>
      <c r="W107" s="64"/>
      <c r="X107" s="32">
        <f>'24-25'!M108</f>
        <v>2.300379999999786</v>
      </c>
      <c r="Y107" s="64"/>
      <c r="Z107" s="32">
        <f>'24-25'!N108</f>
        <v>0.60054000000030894</v>
      </c>
      <c r="AA107" s="64"/>
      <c r="AB107" s="51">
        <f t="shared" si="15"/>
        <v>-766.22493999999972</v>
      </c>
      <c r="AC107" s="93">
        <f t="shared" si="16"/>
        <v>1653.5779399999999</v>
      </c>
      <c r="AD107" s="93">
        <f t="shared" si="17"/>
        <v>1000</v>
      </c>
      <c r="AE107" s="33">
        <f>'24-25'!P108</f>
        <v>0.792599999998431</v>
      </c>
      <c r="AF107" s="64"/>
      <c r="AG107" s="34">
        <f>'24-25'!Q108</f>
        <v>0.26050000000077944</v>
      </c>
      <c r="AH107" s="64"/>
      <c r="AI107" s="34">
        <f>'24-25'!R108</f>
        <v>0.42112000000006561</v>
      </c>
      <c r="AJ107" s="64"/>
      <c r="AK107" s="32"/>
      <c r="AL107" s="64"/>
      <c r="AM107" s="32"/>
      <c r="AN107" s="64"/>
      <c r="AO107" s="34"/>
      <c r="AP107" s="64"/>
      <c r="AQ107" s="32"/>
      <c r="AR107" s="64"/>
      <c r="AS107" s="32"/>
      <c r="AT107" s="64"/>
      <c r="AU107" s="32"/>
      <c r="AV107" s="64"/>
      <c r="AW107" s="32"/>
      <c r="AX107" s="64"/>
      <c r="AY107" s="32"/>
      <c r="AZ107" s="64"/>
      <c r="BA107" s="32"/>
      <c r="BB107" s="64"/>
      <c r="BC107" s="51">
        <f t="shared" si="18"/>
        <v>-767.69915999999898</v>
      </c>
      <c r="BD107" s="52">
        <f t="shared" si="19"/>
        <v>1.4742199999992762</v>
      </c>
      <c r="BE107" s="53">
        <f t="shared" si="20"/>
        <v>0</v>
      </c>
      <c r="BF107" s="50" t="s">
        <v>243</v>
      </c>
      <c r="BG107" s="80" t="s">
        <v>103</v>
      </c>
      <c r="BH107" s="96"/>
    </row>
    <row r="108" spans="1:60" s="2" customFormat="1" x14ac:dyDescent="0.3">
      <c r="A108" s="10" t="s">
        <v>244</v>
      </c>
      <c r="B108" s="4" t="s">
        <v>104</v>
      </c>
      <c r="C108" s="19">
        <v>-12533.297600000018</v>
      </c>
      <c r="D108" s="33">
        <v>6758.54</v>
      </c>
      <c r="E108" s="64">
        <v>0</v>
      </c>
      <c r="F108" s="2">
        <v>5718.3200000000006</v>
      </c>
      <c r="G108" s="64">
        <v>19293.54</v>
      </c>
      <c r="H108" s="32">
        <f>'24-25'!E109</f>
        <v>3588.1200000000003</v>
      </c>
      <c r="I108" s="64">
        <v>9306.44</v>
      </c>
      <c r="J108" s="32">
        <f>'24-25'!F109</f>
        <v>4502.6400000000003</v>
      </c>
      <c r="K108" s="64"/>
      <c r="L108" s="32">
        <f>'24-25'!G109</f>
        <v>2783.98</v>
      </c>
      <c r="M108" s="64"/>
      <c r="N108" s="34">
        <v>3477.05</v>
      </c>
      <c r="O108" s="64">
        <v>10763.69</v>
      </c>
      <c r="P108" s="32">
        <f>'24-25'!I109</f>
        <v>3825.16</v>
      </c>
      <c r="Q108" s="64"/>
      <c r="R108" s="32">
        <f>'24-25'!J109</f>
        <v>3941.5652799999834</v>
      </c>
      <c r="S108" s="64">
        <v>3825.16</v>
      </c>
      <c r="T108" s="32">
        <f>'24-25'!K109</f>
        <v>3225.52</v>
      </c>
      <c r="U108" s="64">
        <v>3941.57</v>
      </c>
      <c r="V108" s="32">
        <f>'24-25'!L109</f>
        <v>5497.4112399999785</v>
      </c>
      <c r="W108" s="64">
        <v>8722.93</v>
      </c>
      <c r="X108" s="32">
        <f>'24-25'!M109</f>
        <v>4683.0451400000156</v>
      </c>
      <c r="Y108" s="64"/>
      <c r="Z108" s="32">
        <f>'24-25'!N109</f>
        <v>6758.814519999999</v>
      </c>
      <c r="AA108" s="64">
        <v>4681.32</v>
      </c>
      <c r="AB108" s="51">
        <f t="shared" si="15"/>
        <v>-6758.8137799999949</v>
      </c>
      <c r="AC108" s="93">
        <f t="shared" si="16"/>
        <v>54760.166179999978</v>
      </c>
      <c r="AD108" s="93">
        <f t="shared" si="17"/>
        <v>60534.65</v>
      </c>
      <c r="AE108" s="33">
        <f>'24-25'!P109</f>
        <v>5618.3595599999699</v>
      </c>
      <c r="AF108" s="64">
        <v>6758.81</v>
      </c>
      <c r="AG108" s="34">
        <f>'24-25'!Q109</f>
        <v>6183.2416999999878</v>
      </c>
      <c r="AH108" s="64">
        <v>5618.36</v>
      </c>
      <c r="AI108" s="34">
        <f>'24-25'!R109</f>
        <v>5352.4276999999811</v>
      </c>
      <c r="AJ108" s="64">
        <v>6183.24</v>
      </c>
      <c r="AK108" s="32"/>
      <c r="AL108" s="64"/>
      <c r="AM108" s="32"/>
      <c r="AN108" s="64"/>
      <c r="AO108" s="34"/>
      <c r="AP108" s="64"/>
      <c r="AQ108" s="32"/>
      <c r="AR108" s="64"/>
      <c r="AS108" s="32"/>
      <c r="AT108" s="64"/>
      <c r="AU108" s="32"/>
      <c r="AV108" s="64"/>
      <c r="AW108" s="32"/>
      <c r="AX108" s="64"/>
      <c r="AY108" s="32"/>
      <c r="AZ108" s="64"/>
      <c r="BA108" s="32"/>
      <c r="BB108" s="64"/>
      <c r="BC108" s="51">
        <f t="shared" si="18"/>
        <v>-5352.4327399999329</v>
      </c>
      <c r="BD108" s="52">
        <f t="shared" si="19"/>
        <v>17154.028959999938</v>
      </c>
      <c r="BE108" s="53">
        <f t="shared" si="20"/>
        <v>18560.41</v>
      </c>
      <c r="BF108" s="10" t="s">
        <v>244</v>
      </c>
      <c r="BG108" s="4" t="s">
        <v>104</v>
      </c>
      <c r="BH108" s="95"/>
    </row>
    <row r="109" spans="1:60" s="2" customFormat="1" x14ac:dyDescent="0.3">
      <c r="A109" s="10" t="s">
        <v>245</v>
      </c>
      <c r="B109" s="4" t="s">
        <v>105</v>
      </c>
      <c r="C109" s="19">
        <v>-8561.977799999986</v>
      </c>
      <c r="D109" s="33">
        <v>6884.2400000000007</v>
      </c>
      <c r="E109" s="64">
        <v>4500</v>
      </c>
      <c r="F109" s="2">
        <v>5489.67</v>
      </c>
      <c r="G109" s="64">
        <v>11000</v>
      </c>
      <c r="H109" s="32">
        <f>'24-25'!E110</f>
        <v>3586.96</v>
      </c>
      <c r="I109" s="64"/>
      <c r="J109" s="32">
        <f>'24-25'!F110</f>
        <v>438.12000000000006</v>
      </c>
      <c r="K109" s="64"/>
      <c r="L109" s="32">
        <f>'24-25'!G110</f>
        <v>1178.9100000000001</v>
      </c>
      <c r="M109" s="64">
        <v>9500</v>
      </c>
      <c r="N109" s="34">
        <v>829.81000000000006</v>
      </c>
      <c r="O109" s="64"/>
      <c r="P109" s="32">
        <f>'24-25'!I110</f>
        <v>1517.9799999999998</v>
      </c>
      <c r="Q109" s="64"/>
      <c r="R109" s="32">
        <f>'24-25'!J110</f>
        <v>1670.8626599999498</v>
      </c>
      <c r="S109" s="64">
        <v>3500</v>
      </c>
      <c r="T109" s="32">
        <f>'24-25'!K110</f>
        <v>2551.98</v>
      </c>
      <c r="U109" s="64">
        <v>2000</v>
      </c>
      <c r="V109" s="32">
        <f>'24-25'!L110</f>
        <v>5283.7290200001071</v>
      </c>
      <c r="W109" s="64"/>
      <c r="X109" s="32">
        <f>'24-25'!M110</f>
        <v>10029.304639999897</v>
      </c>
      <c r="Y109" s="64">
        <v>7500</v>
      </c>
      <c r="Z109" s="32">
        <f>'24-25'!N110</f>
        <v>7394.789300000095</v>
      </c>
      <c r="AA109" s="64">
        <v>10000</v>
      </c>
      <c r="AB109" s="51">
        <f t="shared" si="15"/>
        <v>-7418.3334200000318</v>
      </c>
      <c r="AC109" s="93">
        <f t="shared" si="16"/>
        <v>46856.355620000046</v>
      </c>
      <c r="AD109" s="93">
        <f t="shared" si="17"/>
        <v>48000</v>
      </c>
      <c r="AE109" s="33">
        <f>'24-25'!P110</f>
        <v>7080.7965199998926</v>
      </c>
      <c r="AF109" s="64"/>
      <c r="AG109" s="34">
        <f>'24-25'!Q110</f>
        <v>5640.6847600001074</v>
      </c>
      <c r="AH109" s="64">
        <v>7000</v>
      </c>
      <c r="AI109" s="34">
        <f>'24-25'!R110</f>
        <v>4571.531479999956</v>
      </c>
      <c r="AJ109" s="64">
        <v>7000</v>
      </c>
      <c r="AK109" s="32"/>
      <c r="AL109" s="64"/>
      <c r="AM109" s="32"/>
      <c r="AN109" s="64"/>
      <c r="AO109" s="34"/>
      <c r="AP109" s="64"/>
      <c r="AQ109" s="32"/>
      <c r="AR109" s="64"/>
      <c r="AS109" s="32"/>
      <c r="AT109" s="64"/>
      <c r="AU109" s="32"/>
      <c r="AV109" s="64"/>
      <c r="AW109" s="32"/>
      <c r="AX109" s="64"/>
      <c r="AY109" s="32"/>
      <c r="AZ109" s="64"/>
      <c r="BA109" s="32"/>
      <c r="BB109" s="64"/>
      <c r="BC109" s="51">
        <f t="shared" si="18"/>
        <v>-10711.346179999986</v>
      </c>
      <c r="BD109" s="52">
        <f t="shared" si="19"/>
        <v>17293.012759999954</v>
      </c>
      <c r="BE109" s="53">
        <f t="shared" si="20"/>
        <v>14000</v>
      </c>
      <c r="BF109" s="50" t="s">
        <v>245</v>
      </c>
      <c r="BG109" s="80" t="s">
        <v>105</v>
      </c>
      <c r="BH109" s="96" t="s">
        <v>478</v>
      </c>
    </row>
    <row r="110" spans="1:60" s="2" customFormat="1" x14ac:dyDescent="0.3">
      <c r="A110" s="10" t="s">
        <v>246</v>
      </c>
      <c r="B110" s="4" t="s">
        <v>106</v>
      </c>
      <c r="C110" s="19">
        <v>243.30708999999956</v>
      </c>
      <c r="D110" s="33">
        <v>0</v>
      </c>
      <c r="E110" s="64"/>
      <c r="F110" s="2">
        <v>0</v>
      </c>
      <c r="G110" s="64"/>
      <c r="H110" s="32">
        <f>'24-25'!E111</f>
        <v>0</v>
      </c>
      <c r="I110" s="64"/>
      <c r="J110" s="32">
        <f>'24-25'!F111</f>
        <v>0</v>
      </c>
      <c r="K110" s="64"/>
      <c r="L110" s="32">
        <f>'24-25'!G111</f>
        <v>313.27000000000004</v>
      </c>
      <c r="M110" s="64"/>
      <c r="N110" s="34">
        <v>616.16000000000008</v>
      </c>
      <c r="O110" s="64">
        <v>313.27</v>
      </c>
      <c r="P110" s="32">
        <f>'24-25'!I111</f>
        <v>600.54</v>
      </c>
      <c r="Q110" s="64">
        <v>973.39</v>
      </c>
      <c r="R110" s="32">
        <f>'24-25'!J111</f>
        <v>679.63055999999926</v>
      </c>
      <c r="S110" s="64">
        <v>679.63</v>
      </c>
      <c r="T110" s="32">
        <f>'24-25'!K111</f>
        <v>665.2</v>
      </c>
      <c r="U110" s="64"/>
      <c r="V110" s="32">
        <f>'24-25'!L111</f>
        <v>72.978220000000078</v>
      </c>
      <c r="W110" s="64">
        <v>665.2</v>
      </c>
      <c r="X110" s="32">
        <f>'24-25'!M111</f>
        <v>3.7524000000009892</v>
      </c>
      <c r="Y110" s="64">
        <v>72.98</v>
      </c>
      <c r="Z110" s="32">
        <f>'24-25'!N111</f>
        <v>0.68838000000201638</v>
      </c>
      <c r="AA110" s="64"/>
      <c r="AB110" s="51">
        <f t="shared" si="15"/>
        <v>-4.4424700000033681</v>
      </c>
      <c r="AC110" s="93">
        <f t="shared" si="16"/>
        <v>2952.2195600000027</v>
      </c>
      <c r="AD110" s="93">
        <f t="shared" si="17"/>
        <v>2704.47</v>
      </c>
      <c r="AE110" s="33">
        <f>'24-25'!P111</f>
        <v>0</v>
      </c>
      <c r="AF110" s="64"/>
      <c r="AG110" s="34">
        <f>'24-25'!Q111</f>
        <v>0</v>
      </c>
      <c r="AH110" s="64"/>
      <c r="AI110" s="34">
        <f>'24-25'!R111</f>
        <v>0</v>
      </c>
      <c r="AJ110" s="64"/>
      <c r="AK110" s="32"/>
      <c r="AL110" s="64"/>
      <c r="AM110" s="32"/>
      <c r="AN110" s="64"/>
      <c r="AO110" s="34"/>
      <c r="AP110" s="64"/>
      <c r="AQ110" s="32"/>
      <c r="AR110" s="64"/>
      <c r="AS110" s="32"/>
      <c r="AT110" s="64"/>
      <c r="AU110" s="32"/>
      <c r="AV110" s="64"/>
      <c r="AW110" s="32"/>
      <c r="AX110" s="64"/>
      <c r="AY110" s="32"/>
      <c r="AZ110" s="64"/>
      <c r="BA110" s="32"/>
      <c r="BB110" s="64"/>
      <c r="BC110" s="51">
        <f t="shared" si="18"/>
        <v>-4.4424700000033681</v>
      </c>
      <c r="BD110" s="52">
        <f t="shared" si="19"/>
        <v>0</v>
      </c>
      <c r="BE110" s="53">
        <f t="shared" si="20"/>
        <v>0</v>
      </c>
      <c r="BF110" s="50" t="s">
        <v>246</v>
      </c>
      <c r="BG110" s="80" t="s">
        <v>106</v>
      </c>
      <c r="BH110" s="96"/>
    </row>
    <row r="111" spans="1:60" s="2" customFormat="1" ht="14.4" customHeight="1" x14ac:dyDescent="0.3">
      <c r="A111" s="10" t="s">
        <v>247</v>
      </c>
      <c r="B111" s="4" t="s">
        <v>107</v>
      </c>
      <c r="C111" s="19">
        <v>-6254.6402099999996</v>
      </c>
      <c r="D111" s="33">
        <v>8817.6200000000008</v>
      </c>
      <c r="E111" s="64">
        <v>6253.39</v>
      </c>
      <c r="F111" s="2">
        <v>5556.8600000000006</v>
      </c>
      <c r="G111" s="64">
        <v>14377.62</v>
      </c>
      <c r="H111" s="32">
        <f>'24-25'!E112</f>
        <v>2320.73</v>
      </c>
      <c r="I111" s="64">
        <v>2320.73</v>
      </c>
      <c r="J111" s="32">
        <f>'24-25'!F112</f>
        <v>2548.2200000000003</v>
      </c>
      <c r="K111" s="64"/>
      <c r="L111" s="32">
        <f>'24-25'!G112</f>
        <v>2572.0000000000005</v>
      </c>
      <c r="M111" s="64">
        <v>2550</v>
      </c>
      <c r="N111" s="34">
        <v>2165.6200000000003</v>
      </c>
      <c r="O111" s="64"/>
      <c r="P111" s="32">
        <f>'24-25'!I112</f>
        <v>2047.0199999999998</v>
      </c>
      <c r="Q111" s="64">
        <v>4733.95</v>
      </c>
      <c r="R111" s="32">
        <f>'24-25'!J112</f>
        <v>1252.4875199999717</v>
      </c>
      <c r="S111" s="64">
        <v>3307.02</v>
      </c>
      <c r="T111" s="32">
        <f>'24-25'!K112</f>
        <v>885.2</v>
      </c>
      <c r="U111" s="64">
        <v>885.2</v>
      </c>
      <c r="V111" s="32">
        <f>'24-25'!L112</f>
        <v>842.05728000003114</v>
      </c>
      <c r="W111" s="64"/>
      <c r="X111" s="32">
        <f>'24-25'!M112</f>
        <v>894.55868000000373</v>
      </c>
      <c r="Y111" s="64"/>
      <c r="Z111" s="32">
        <f>'24-25'!N112</f>
        <v>3184.0107199999638</v>
      </c>
      <c r="AA111" s="64"/>
      <c r="AB111" s="51">
        <f t="shared" si="15"/>
        <v>-4913.1144099999747</v>
      </c>
      <c r="AC111" s="93">
        <f t="shared" si="16"/>
        <v>33086.384199999971</v>
      </c>
      <c r="AD111" s="93">
        <f t="shared" si="17"/>
        <v>34427.909999999996</v>
      </c>
      <c r="AE111" s="33">
        <f>'24-25'!P112</f>
        <v>3812.81142000002</v>
      </c>
      <c r="AF111" s="64">
        <v>8725.93</v>
      </c>
      <c r="AG111" s="34">
        <f>'24-25'!Q112</f>
        <v>4932.9030799999618</v>
      </c>
      <c r="AH111" s="64">
        <v>4932.8999999999996</v>
      </c>
      <c r="AI111" s="34">
        <f>'24-25'!R112</f>
        <v>3715.2619800000421</v>
      </c>
      <c r="AJ111" s="64"/>
      <c r="AK111" s="32"/>
      <c r="AL111" s="64"/>
      <c r="AM111" s="32"/>
      <c r="AN111" s="64"/>
      <c r="AO111" s="34"/>
      <c r="AP111" s="64"/>
      <c r="AQ111" s="32"/>
      <c r="AR111" s="64"/>
      <c r="AS111" s="32"/>
      <c r="AT111" s="64"/>
      <c r="AU111" s="32"/>
      <c r="AV111" s="64"/>
      <c r="AW111" s="32"/>
      <c r="AX111" s="64"/>
      <c r="AY111" s="32"/>
      <c r="AZ111" s="64"/>
      <c r="BA111" s="32"/>
      <c r="BB111" s="64"/>
      <c r="BC111" s="51">
        <f t="shared" si="18"/>
        <v>-3715.2608899999977</v>
      </c>
      <c r="BD111" s="52">
        <f t="shared" si="19"/>
        <v>12460.976480000023</v>
      </c>
      <c r="BE111" s="53">
        <f t="shared" si="20"/>
        <v>13658.83</v>
      </c>
      <c r="BF111" s="10" t="s">
        <v>247</v>
      </c>
      <c r="BG111" s="4" t="s">
        <v>107</v>
      </c>
      <c r="BH111" s="96"/>
    </row>
    <row r="112" spans="1:60" s="2" customFormat="1" x14ac:dyDescent="0.3">
      <c r="A112" s="10" t="s">
        <v>248</v>
      </c>
      <c r="B112" s="4" t="s">
        <v>108</v>
      </c>
      <c r="C112" s="19">
        <v>-11428.606119999997</v>
      </c>
      <c r="D112" s="33">
        <v>8452.51</v>
      </c>
      <c r="E112" s="64">
        <v>12424.23</v>
      </c>
      <c r="F112" s="2">
        <v>7024.0300000000007</v>
      </c>
      <c r="G112" s="64">
        <v>8452.51</v>
      </c>
      <c r="H112" s="32">
        <f>'24-25'!E113</f>
        <v>5064.7300000000005</v>
      </c>
      <c r="I112" s="64">
        <v>6028.41</v>
      </c>
      <c r="J112" s="32">
        <f>'24-25'!F113</f>
        <v>3882.9600000000005</v>
      </c>
      <c r="K112" s="64">
        <v>8315.89</v>
      </c>
      <c r="L112" s="32">
        <f>'24-25'!G113</f>
        <v>3019.84</v>
      </c>
      <c r="M112" s="64">
        <v>631.79999999999995</v>
      </c>
      <c r="N112" s="34">
        <v>533.18000000000006</v>
      </c>
      <c r="O112" s="64">
        <v>3553.02</v>
      </c>
      <c r="P112" s="32">
        <f>'24-25'!I113</f>
        <v>275</v>
      </c>
      <c r="Q112" s="64">
        <v>275</v>
      </c>
      <c r="R112" s="32">
        <f>'24-25'!J113</f>
        <v>580.72229999997762</v>
      </c>
      <c r="S112" s="64"/>
      <c r="T112" s="32">
        <f>'24-25'!K113</f>
        <v>730.02</v>
      </c>
      <c r="U112" s="64">
        <v>580.72</v>
      </c>
      <c r="V112" s="32">
        <f>'24-25'!L113</f>
        <v>3671.4068999999686</v>
      </c>
      <c r="W112" s="64">
        <v>730.02</v>
      </c>
      <c r="X112" s="32">
        <f>'24-25'!M113</f>
        <v>5619.512920000021</v>
      </c>
      <c r="Y112" s="64">
        <v>3671.41</v>
      </c>
      <c r="Z112" s="32">
        <f>'24-25'!N113</f>
        <v>6979.781719999979</v>
      </c>
      <c r="AA112" s="64">
        <v>12599.29</v>
      </c>
      <c r="AB112" s="51">
        <f t="shared" si="15"/>
        <v>4.0000049921218306E-5</v>
      </c>
      <c r="AC112" s="93">
        <f t="shared" si="16"/>
        <v>45833.693839999949</v>
      </c>
      <c r="AD112" s="93">
        <f t="shared" si="17"/>
        <v>57262.299999999996</v>
      </c>
      <c r="AE112" s="33">
        <f>'24-25'!P113</f>
        <v>6634.0875799999894</v>
      </c>
      <c r="AF112" s="64"/>
      <c r="AG112" s="34">
        <f>'24-25'!Q113</f>
        <v>3025.8474799999776</v>
      </c>
      <c r="AH112" s="64">
        <v>6634.09</v>
      </c>
      <c r="AI112" s="34">
        <f>'24-25'!R113</f>
        <v>211.99420000005571</v>
      </c>
      <c r="AJ112" s="64">
        <v>3025.85</v>
      </c>
      <c r="AK112" s="32"/>
      <c r="AL112" s="64"/>
      <c r="AM112" s="32"/>
      <c r="AN112" s="64"/>
      <c r="AO112" s="34"/>
      <c r="AP112" s="64"/>
      <c r="AQ112" s="32"/>
      <c r="AR112" s="64"/>
      <c r="AS112" s="32"/>
      <c r="AT112" s="64"/>
      <c r="AU112" s="32"/>
      <c r="AV112" s="64"/>
      <c r="AW112" s="32"/>
      <c r="AX112" s="64"/>
      <c r="AY112" s="32"/>
      <c r="AZ112" s="64"/>
      <c r="BA112" s="32"/>
      <c r="BB112" s="64"/>
      <c r="BC112" s="51">
        <f t="shared" si="18"/>
        <v>-211.98921999997219</v>
      </c>
      <c r="BD112" s="52">
        <f t="shared" si="19"/>
        <v>9871.9292600000226</v>
      </c>
      <c r="BE112" s="53">
        <f t="shared" si="20"/>
        <v>9659.94</v>
      </c>
      <c r="BF112" s="10" t="s">
        <v>248</v>
      </c>
      <c r="BG112" s="4" t="s">
        <v>108</v>
      </c>
      <c r="BH112" s="95"/>
    </row>
    <row r="113" spans="1:60" s="2" customFormat="1" x14ac:dyDescent="0.3">
      <c r="A113" s="10" t="s">
        <v>249</v>
      </c>
      <c r="B113" s="4" t="s">
        <v>108</v>
      </c>
      <c r="C113" s="19">
        <v>0</v>
      </c>
      <c r="D113" s="33">
        <v>4114.13</v>
      </c>
      <c r="E113" s="64"/>
      <c r="F113" s="2">
        <v>6581.9800000000005</v>
      </c>
      <c r="G113" s="64">
        <v>4114.13</v>
      </c>
      <c r="H113" s="32">
        <f>'24-25'!E114</f>
        <v>7677.9700000000012</v>
      </c>
      <c r="I113" s="64">
        <v>6581.98</v>
      </c>
      <c r="J113" s="32">
        <f>'24-25'!F114</f>
        <v>4924.5</v>
      </c>
      <c r="K113" s="64">
        <f>7677.97+4088.58</f>
        <v>11766.55</v>
      </c>
      <c r="L113" s="32">
        <f>'24-25'!G114</f>
        <v>4266.63</v>
      </c>
      <c r="M113" s="64">
        <v>835.93</v>
      </c>
      <c r="N113" s="34">
        <v>1923.0300000000002</v>
      </c>
      <c r="O113" s="64">
        <v>4266.63</v>
      </c>
      <c r="P113" s="32">
        <f>'24-25'!I114</f>
        <v>1728.24</v>
      </c>
      <c r="Q113" s="64">
        <v>3651.27</v>
      </c>
      <c r="R113" s="32">
        <f>'24-25'!J114</f>
        <v>1442.3098400000163</v>
      </c>
      <c r="S113" s="64"/>
      <c r="T113" s="32">
        <f>'24-25'!K114</f>
        <v>1958.2</v>
      </c>
      <c r="U113" s="64">
        <v>1442.31</v>
      </c>
      <c r="V113" s="32">
        <f>'24-25'!L114</f>
        <v>2610.7664999999761</v>
      </c>
      <c r="W113" s="64">
        <v>1958.2</v>
      </c>
      <c r="X113" s="32">
        <f>'24-25'!M114</f>
        <v>2433.9848000000156</v>
      </c>
      <c r="Y113" s="64">
        <v>2610.77</v>
      </c>
      <c r="Z113" s="32">
        <f>'24-25'!N114</f>
        <v>6086.4496399999998</v>
      </c>
      <c r="AA113" s="64">
        <v>8520.43</v>
      </c>
      <c r="AB113" s="51">
        <f t="shared" si="15"/>
        <v>9.219999992637895E-3</v>
      </c>
      <c r="AC113" s="93">
        <f t="shared" si="16"/>
        <v>45748.190780000004</v>
      </c>
      <c r="AD113" s="93">
        <f t="shared" si="17"/>
        <v>45748.2</v>
      </c>
      <c r="AE113" s="33">
        <f>'24-25'!P114</f>
        <v>4703.0317199999972</v>
      </c>
      <c r="AF113" s="64"/>
      <c r="AG113" s="34">
        <f>'24-25'!Q114</f>
        <v>3875.53</v>
      </c>
      <c r="AH113" s="64">
        <v>4703.0200000000004</v>
      </c>
      <c r="AI113" s="34">
        <f>'24-25'!R114</f>
        <v>3310.5329999999994</v>
      </c>
      <c r="AJ113" s="64">
        <v>3875.53</v>
      </c>
      <c r="AK113" s="32"/>
      <c r="AL113" s="64"/>
      <c r="AM113" s="32"/>
      <c r="AN113" s="64"/>
      <c r="AO113" s="34"/>
      <c r="AP113" s="64"/>
      <c r="AQ113" s="32"/>
      <c r="AR113" s="64"/>
      <c r="AS113" s="32"/>
      <c r="AT113" s="64"/>
      <c r="AU113" s="32"/>
      <c r="AV113" s="64"/>
      <c r="AW113" s="32"/>
      <c r="AX113" s="64"/>
      <c r="AY113" s="32"/>
      <c r="AZ113" s="64"/>
      <c r="BA113" s="32"/>
      <c r="BB113" s="64"/>
      <c r="BC113" s="51">
        <f t="shared" si="18"/>
        <v>-3310.5355000000036</v>
      </c>
      <c r="BD113" s="52">
        <f t="shared" si="19"/>
        <v>11889.094719999997</v>
      </c>
      <c r="BE113" s="53">
        <f t="shared" si="20"/>
        <v>8578.5500000000011</v>
      </c>
      <c r="BF113" s="10" t="s">
        <v>249</v>
      </c>
      <c r="BG113" s="4" t="s">
        <v>108</v>
      </c>
      <c r="BH113" s="95"/>
    </row>
    <row r="114" spans="1:60" s="2" customFormat="1" ht="14.4" hidden="1" customHeight="1" x14ac:dyDescent="0.3">
      <c r="A114" s="10" t="s">
        <v>250</v>
      </c>
      <c r="B114" s="4" t="s">
        <v>109</v>
      </c>
      <c r="C114" s="19">
        <v>-3643.9137299999766</v>
      </c>
      <c r="D114" s="33">
        <v>0</v>
      </c>
      <c r="E114" s="64">
        <v>5800</v>
      </c>
      <c r="F114" s="2">
        <v>0</v>
      </c>
      <c r="G114" s="64"/>
      <c r="H114" s="32">
        <f>'24-25'!E115</f>
        <v>0</v>
      </c>
      <c r="I114" s="64"/>
      <c r="J114" s="32">
        <f>'24-25'!F115</f>
        <v>0</v>
      </c>
      <c r="K114" s="64"/>
      <c r="L114" s="32">
        <f>'24-25'!G115</f>
        <v>0</v>
      </c>
      <c r="M114" s="64"/>
      <c r="N114" s="34">
        <v>0</v>
      </c>
      <c r="O114" s="64"/>
      <c r="P114" s="32">
        <f>'24-25'!I115</f>
        <v>0</v>
      </c>
      <c r="Q114" s="64"/>
      <c r="R114" s="32">
        <f>'24-25'!J115</f>
        <v>7.8644399999725279</v>
      </c>
      <c r="S114" s="64"/>
      <c r="T114" s="32">
        <f>'24-25'!K115</f>
        <v>0</v>
      </c>
      <c r="U114" s="64"/>
      <c r="V114" s="32">
        <f>'24-25'!L115</f>
        <v>0</v>
      </c>
      <c r="W114" s="64"/>
      <c r="X114" s="32">
        <f>'24-25'!M115</f>
        <v>0</v>
      </c>
      <c r="Y114" s="64"/>
      <c r="Z114" s="32">
        <f>'24-25'!N115</f>
        <v>0</v>
      </c>
      <c r="AA114" s="64"/>
      <c r="AB114" s="51">
        <f t="shared" si="15"/>
        <v>2148.2218300000513</v>
      </c>
      <c r="AC114" s="93">
        <f t="shared" si="16"/>
        <v>7.8644399999725279</v>
      </c>
      <c r="AD114" s="93">
        <f t="shared" si="17"/>
        <v>5800</v>
      </c>
      <c r="AE114" s="33">
        <f>'24-25'!P115</f>
        <v>0</v>
      </c>
      <c r="AF114" s="64"/>
      <c r="AG114" s="34">
        <f>'24-25'!Q115</f>
        <v>0</v>
      </c>
      <c r="AH114" s="64"/>
      <c r="AI114" s="34">
        <f>'24-25'!R115</f>
        <v>0</v>
      </c>
      <c r="AJ114" s="64"/>
      <c r="AK114" s="32"/>
      <c r="AL114" s="64"/>
      <c r="AM114" s="32"/>
      <c r="AN114" s="64"/>
      <c r="AO114" s="34"/>
      <c r="AP114" s="64"/>
      <c r="AQ114" s="32"/>
      <c r="AR114" s="64"/>
      <c r="AS114" s="32"/>
      <c r="AT114" s="64"/>
      <c r="AU114" s="32"/>
      <c r="AV114" s="64"/>
      <c r="AW114" s="32"/>
      <c r="AX114" s="64"/>
      <c r="AY114" s="32"/>
      <c r="AZ114" s="64"/>
      <c r="BA114" s="32"/>
      <c r="BB114" s="64"/>
      <c r="BC114" s="51">
        <f t="shared" si="18"/>
        <v>2148.2218300000513</v>
      </c>
      <c r="BD114" s="52">
        <f t="shared" si="19"/>
        <v>0</v>
      </c>
      <c r="BE114" s="53">
        <f t="shared" si="20"/>
        <v>0</v>
      </c>
      <c r="BF114" s="10" t="s">
        <v>250</v>
      </c>
      <c r="BG114" s="4" t="s">
        <v>109</v>
      </c>
      <c r="BH114" s="95"/>
    </row>
    <row r="115" spans="1:60" s="2" customFormat="1" hidden="1" x14ac:dyDescent="0.3">
      <c r="A115" s="10" t="s">
        <v>251</v>
      </c>
      <c r="B115" s="4" t="s">
        <v>110</v>
      </c>
      <c r="C115" s="19">
        <v>-225.62543999999934</v>
      </c>
      <c r="D115" s="33">
        <v>0</v>
      </c>
      <c r="E115" s="64"/>
      <c r="F115" s="2">
        <v>0</v>
      </c>
      <c r="G115" s="64"/>
      <c r="H115" s="32">
        <f>'24-25'!E116</f>
        <v>0</v>
      </c>
      <c r="I115" s="64"/>
      <c r="J115" s="32">
        <f>'24-25'!F116</f>
        <v>0</v>
      </c>
      <c r="K115" s="64"/>
      <c r="L115" s="32">
        <f>'24-25'!G116</f>
        <v>17.93</v>
      </c>
      <c r="M115" s="64"/>
      <c r="N115" s="34">
        <v>923.3900000000001</v>
      </c>
      <c r="O115" s="64"/>
      <c r="P115" s="32">
        <f>'24-25'!I116</f>
        <v>1465.26</v>
      </c>
      <c r="Q115" s="64"/>
      <c r="R115" s="32">
        <f>'24-25'!J116</f>
        <v>1181.3255999999999</v>
      </c>
      <c r="S115" s="64"/>
      <c r="T115" s="32">
        <f>'24-25'!K116</f>
        <v>531.08000000000004</v>
      </c>
      <c r="U115" s="64"/>
      <c r="V115" s="32">
        <f>'24-25'!L116</f>
        <v>65.15258000000162</v>
      </c>
      <c r="W115" s="64">
        <v>4500</v>
      </c>
      <c r="X115" s="32">
        <f>'24-25'!M116</f>
        <v>9.6598199999932195</v>
      </c>
      <c r="Y115" s="64"/>
      <c r="Z115" s="32">
        <f>'24-25'!N116</f>
        <v>9.5463600000015081</v>
      </c>
      <c r="AA115" s="64"/>
      <c r="AB115" s="51">
        <f t="shared" si="15"/>
        <v>71.030200000004243</v>
      </c>
      <c r="AC115" s="93">
        <f t="shared" si="16"/>
        <v>4203.3443599999964</v>
      </c>
      <c r="AD115" s="93">
        <f t="shared" si="17"/>
        <v>4500</v>
      </c>
      <c r="AE115" s="33">
        <f>'24-25'!P116</f>
        <v>10.084639999997894</v>
      </c>
      <c r="AF115" s="64"/>
      <c r="AG115" s="34">
        <f>'24-25'!Q116</f>
        <v>9.3382800000011716</v>
      </c>
      <c r="AH115" s="64"/>
      <c r="AI115" s="34">
        <f>'24-25'!R116</f>
        <v>9.2155800000000099</v>
      </c>
      <c r="AJ115" s="64"/>
      <c r="AK115" s="32"/>
      <c r="AL115" s="64"/>
      <c r="AM115" s="32"/>
      <c r="AN115" s="64"/>
      <c r="AO115" s="34"/>
      <c r="AP115" s="64"/>
      <c r="AQ115" s="32"/>
      <c r="AR115" s="64"/>
      <c r="AS115" s="32"/>
      <c r="AT115" s="64"/>
      <c r="AU115" s="32"/>
      <c r="AV115" s="64"/>
      <c r="AW115" s="32"/>
      <c r="AX115" s="64"/>
      <c r="AY115" s="32"/>
      <c r="AZ115" s="64"/>
      <c r="BA115" s="32"/>
      <c r="BB115" s="64"/>
      <c r="BC115" s="51">
        <f t="shared" si="18"/>
        <v>42.391700000005166</v>
      </c>
      <c r="BD115" s="52">
        <f t="shared" si="19"/>
        <v>28.638499999999077</v>
      </c>
      <c r="BE115" s="53">
        <f t="shared" si="20"/>
        <v>0</v>
      </c>
      <c r="BF115" s="10" t="s">
        <v>251</v>
      </c>
      <c r="BG115" s="4" t="s">
        <v>110</v>
      </c>
      <c r="BH115" s="95"/>
    </row>
    <row r="116" spans="1:60" s="2" customFormat="1" x14ac:dyDescent="0.3">
      <c r="A116" s="10" t="s">
        <v>252</v>
      </c>
      <c r="B116" s="4" t="s">
        <v>111</v>
      </c>
      <c r="C116" s="19">
        <v>-16797.507600000037</v>
      </c>
      <c r="D116" s="33">
        <v>7590.5600000000013</v>
      </c>
      <c r="E116" s="64">
        <v>5927.36</v>
      </c>
      <c r="F116" s="2">
        <v>4189.41</v>
      </c>
      <c r="G116" s="64">
        <v>22650.42</v>
      </c>
      <c r="H116" s="32">
        <f>'24-25'!E117</f>
        <v>1872.6200000000001</v>
      </c>
      <c r="I116" s="64">
        <v>1801</v>
      </c>
      <c r="J116" s="32">
        <f>'24-25'!F117</f>
        <v>1200.6200000000001</v>
      </c>
      <c r="K116" s="64"/>
      <c r="L116" s="32">
        <f>'24-25'!G117</f>
        <v>6960.2100000000009</v>
      </c>
      <c r="M116" s="64">
        <v>1200.6199999999999</v>
      </c>
      <c r="N116" s="34">
        <v>4209.79</v>
      </c>
      <c r="O116" s="64"/>
      <c r="P116" s="32">
        <f>'24-25'!I117</f>
        <v>7294.6399999999994</v>
      </c>
      <c r="Q116" s="64">
        <v>11241.32</v>
      </c>
      <c r="R116" s="32">
        <f>'24-25'!J117</f>
        <v>6516.8909400000166</v>
      </c>
      <c r="S116" s="64">
        <v>6516.89</v>
      </c>
      <c r="T116" s="32">
        <f>'24-25'!K117</f>
        <v>2594.12</v>
      </c>
      <c r="U116" s="64">
        <v>1</v>
      </c>
      <c r="V116" s="32">
        <f>'24-25'!L117</f>
        <v>4020.8455999999887</v>
      </c>
      <c r="W116" s="64">
        <v>6614.97</v>
      </c>
      <c r="X116" s="32">
        <f>'24-25'!M117</f>
        <v>1777.4108200000023</v>
      </c>
      <c r="Y116" s="64">
        <v>7293.6</v>
      </c>
      <c r="Z116" s="32">
        <f>'24-25'!N117</f>
        <v>5529.1467800000264</v>
      </c>
      <c r="AA116" s="64">
        <v>7306.41</v>
      </c>
      <c r="AB116" s="51">
        <f t="shared" si="15"/>
        <v>-0.1817400000836642</v>
      </c>
      <c r="AC116" s="93">
        <f t="shared" si="16"/>
        <v>53756.264140000043</v>
      </c>
      <c r="AD116" s="93">
        <f t="shared" si="17"/>
        <v>70553.59</v>
      </c>
      <c r="AE116" s="33">
        <f>'24-25'!P117</f>
        <v>4634.6592799999789</v>
      </c>
      <c r="AF116" s="64"/>
      <c r="AG116" s="34">
        <f>'24-25'!Q117</f>
        <v>6024.7069999999767</v>
      </c>
      <c r="AH116" s="64">
        <v>4000</v>
      </c>
      <c r="AI116" s="34">
        <f>'24-25'!R117</f>
        <v>5583.7170800000322</v>
      </c>
      <c r="AJ116" s="64">
        <v>5000</v>
      </c>
      <c r="AK116" s="32"/>
      <c r="AL116" s="64"/>
      <c r="AM116" s="32"/>
      <c r="AN116" s="64"/>
      <c r="AO116" s="34"/>
      <c r="AP116" s="64"/>
      <c r="AQ116" s="32"/>
      <c r="AR116" s="64"/>
      <c r="AS116" s="32"/>
      <c r="AT116" s="64"/>
      <c r="AU116" s="32"/>
      <c r="AV116" s="64"/>
      <c r="AW116" s="32"/>
      <c r="AX116" s="64"/>
      <c r="AY116" s="32"/>
      <c r="AZ116" s="64"/>
      <c r="BA116" s="32"/>
      <c r="BB116" s="64"/>
      <c r="BC116" s="51">
        <f t="shared" si="18"/>
        <v>-7243.2651000000697</v>
      </c>
      <c r="BD116" s="52">
        <f t="shared" si="19"/>
        <v>16243.083359999986</v>
      </c>
      <c r="BE116" s="53">
        <f t="shared" si="20"/>
        <v>9000</v>
      </c>
      <c r="BF116" s="10" t="s">
        <v>252</v>
      </c>
      <c r="BG116" s="4" t="s">
        <v>111</v>
      </c>
      <c r="BH116" s="95"/>
    </row>
    <row r="117" spans="1:60" s="2" customFormat="1" ht="14.4" hidden="1" customHeight="1" x14ac:dyDescent="0.3">
      <c r="A117" s="10" t="s">
        <v>253</v>
      </c>
      <c r="B117" s="4" t="s">
        <v>112</v>
      </c>
      <c r="C117" s="19">
        <v>-5121.6323999999759</v>
      </c>
      <c r="D117" s="33">
        <v>3.24</v>
      </c>
      <c r="E117" s="64">
        <v>5417.21</v>
      </c>
      <c r="F117" s="2">
        <v>8.2100000000000009</v>
      </c>
      <c r="G117" s="64"/>
      <c r="H117" s="32">
        <f>'24-25'!E118</f>
        <v>0</v>
      </c>
      <c r="I117" s="64"/>
      <c r="J117" s="32">
        <f>'24-25'!F118</f>
        <v>0</v>
      </c>
      <c r="K117" s="64"/>
      <c r="L117" s="32">
        <f>'24-25'!G118</f>
        <v>11.450000000000001</v>
      </c>
      <c r="M117" s="64"/>
      <c r="N117" s="34">
        <v>165.49</v>
      </c>
      <c r="O117" s="64"/>
      <c r="P117" s="32">
        <f>'24-25'!I118</f>
        <v>215.79999999999998</v>
      </c>
      <c r="Q117" s="64">
        <v>400</v>
      </c>
      <c r="R117" s="32">
        <f>'24-25'!J118</f>
        <v>188.05479999999915</v>
      </c>
      <c r="S117" s="64"/>
      <c r="T117" s="32">
        <f>'24-25'!K118</f>
        <v>168.75</v>
      </c>
      <c r="U117" s="64">
        <v>65.42</v>
      </c>
      <c r="V117" s="32">
        <f>'24-25'!L118</f>
        <v>92.32</v>
      </c>
      <c r="W117" s="64">
        <v>92.32</v>
      </c>
      <c r="X117" s="32">
        <f>'24-25'!M118</f>
        <v>5.22</v>
      </c>
      <c r="Y117" s="64">
        <v>5.22</v>
      </c>
      <c r="Z117" s="32">
        <f>'24-25'!N118</f>
        <v>5.0435599999984966</v>
      </c>
      <c r="AA117" s="64">
        <v>5.04</v>
      </c>
      <c r="AB117" s="51">
        <f t="shared" si="15"/>
        <v>-7.5999997352482751E-4</v>
      </c>
      <c r="AC117" s="93">
        <f t="shared" si="16"/>
        <v>863.5783599999977</v>
      </c>
      <c r="AD117" s="93">
        <f t="shared" si="17"/>
        <v>5985.21</v>
      </c>
      <c r="AE117" s="33">
        <f>'24-25'!P118</f>
        <v>5.21</v>
      </c>
      <c r="AF117" s="64">
        <v>5.2155554999999998</v>
      </c>
      <c r="AG117" s="34">
        <f>'24-25'!Q118</f>
        <v>4.75</v>
      </c>
      <c r="AH117" s="64">
        <v>4.75</v>
      </c>
      <c r="AI117" s="34">
        <f>'24-25'!R118</f>
        <v>4.2300000000000004</v>
      </c>
      <c r="AJ117" s="64">
        <v>4.2300000000000004</v>
      </c>
      <c r="AK117" s="32"/>
      <c r="AL117" s="64"/>
      <c r="AM117" s="32"/>
      <c r="AN117" s="64"/>
      <c r="AO117" s="34"/>
      <c r="AP117" s="64"/>
      <c r="AQ117" s="32"/>
      <c r="AR117" s="64"/>
      <c r="AS117" s="32"/>
      <c r="AT117" s="64"/>
      <c r="AU117" s="32"/>
      <c r="AV117" s="64"/>
      <c r="AW117" s="32"/>
      <c r="AX117" s="64"/>
      <c r="AY117" s="32"/>
      <c r="AZ117" s="64"/>
      <c r="BA117" s="32"/>
      <c r="BB117" s="64"/>
      <c r="BC117" s="51">
        <f t="shared" si="18"/>
        <v>4.795500026474997E-3</v>
      </c>
      <c r="BD117" s="52">
        <f t="shared" si="19"/>
        <v>14.190000000000001</v>
      </c>
      <c r="BE117" s="53">
        <f t="shared" si="20"/>
        <v>14.195555500000001</v>
      </c>
      <c r="BF117" s="10" t="s">
        <v>253</v>
      </c>
      <c r="BG117" s="4" t="s">
        <v>112</v>
      </c>
      <c r="BH117" s="95"/>
    </row>
    <row r="118" spans="1:60" s="2" customFormat="1" ht="14.4" hidden="1" customHeight="1" x14ac:dyDescent="0.3">
      <c r="A118" s="10" t="s">
        <v>254</v>
      </c>
      <c r="B118" s="4" t="s">
        <v>112</v>
      </c>
      <c r="C118" s="19">
        <v>0</v>
      </c>
      <c r="D118" s="33">
        <v>7172.93</v>
      </c>
      <c r="E118" s="64">
        <v>7176.17</v>
      </c>
      <c r="F118" s="2">
        <v>5706.7300000000005</v>
      </c>
      <c r="G118" s="64">
        <v>5714.94</v>
      </c>
      <c r="H118" s="32">
        <f>'24-25'!E119</f>
        <v>4333.42</v>
      </c>
      <c r="I118" s="64">
        <v>4333.42</v>
      </c>
      <c r="J118" s="32">
        <f>'24-25'!F119</f>
        <v>3575.8900000000003</v>
      </c>
      <c r="K118" s="64">
        <v>3575.89</v>
      </c>
      <c r="L118" s="32">
        <f>'24-25'!G119</f>
        <v>3146.8</v>
      </c>
      <c r="M118" s="64">
        <v>3158.25</v>
      </c>
      <c r="N118" s="34">
        <v>2268.2600000000002</v>
      </c>
      <c r="O118" s="64">
        <v>2433.9499999999998</v>
      </c>
      <c r="P118" s="32">
        <f>'24-25'!I119</f>
        <v>2284.6999999999998</v>
      </c>
      <c r="Q118" s="64">
        <v>2100</v>
      </c>
      <c r="R118" s="32">
        <f>'24-25'!J119</f>
        <v>2058.0544000000027</v>
      </c>
      <c r="S118" s="64">
        <v>2246.1</v>
      </c>
      <c r="T118" s="32">
        <f>'24-25'!K119</f>
        <v>1795.17</v>
      </c>
      <c r="U118" s="64">
        <v>1898.5</v>
      </c>
      <c r="V118" s="32">
        <f>'24-25'!L119</f>
        <v>4108.1000000000004</v>
      </c>
      <c r="W118" s="64">
        <v>4108.1000000000004</v>
      </c>
      <c r="X118" s="32">
        <f>'24-25'!M119</f>
        <v>5042.01</v>
      </c>
      <c r="Y118" s="64">
        <v>5041.78</v>
      </c>
      <c r="Z118" s="32">
        <f>'24-25'!N119</f>
        <v>6315.3689400000058</v>
      </c>
      <c r="AA118" s="64">
        <v>6315.37</v>
      </c>
      <c r="AB118" s="51">
        <f t="shared" si="15"/>
        <v>295.03665999999066</v>
      </c>
      <c r="AC118" s="93">
        <f t="shared" si="16"/>
        <v>47807.433340000011</v>
      </c>
      <c r="AD118" s="93">
        <f t="shared" si="17"/>
        <v>48102.47</v>
      </c>
      <c r="AE118" s="33">
        <f>'24-25'!P119</f>
        <v>5849.46</v>
      </c>
      <c r="AF118" s="64">
        <v>5849.67</v>
      </c>
      <c r="AG118" s="34">
        <f>'24-25'!Q119</f>
        <v>6773.44</v>
      </c>
      <c r="AH118" s="64">
        <v>6773.44</v>
      </c>
      <c r="AI118" s="34">
        <f>'24-25'!R119</f>
        <v>5241.42</v>
      </c>
      <c r="AJ118" s="64">
        <v>5241.42</v>
      </c>
      <c r="AK118" s="32"/>
      <c r="AL118" s="64"/>
      <c r="AM118" s="32"/>
      <c r="AN118" s="64"/>
      <c r="AO118" s="34"/>
      <c r="AP118" s="64"/>
      <c r="AQ118" s="32"/>
      <c r="AR118" s="64"/>
      <c r="AS118" s="32"/>
      <c r="AT118" s="64"/>
      <c r="AU118" s="32"/>
      <c r="AV118" s="64"/>
      <c r="AW118" s="32"/>
      <c r="AX118" s="64"/>
      <c r="AY118" s="32"/>
      <c r="AZ118" s="64"/>
      <c r="BA118" s="32"/>
      <c r="BB118" s="64"/>
      <c r="BC118" s="51">
        <f t="shared" si="18"/>
        <v>295.24665999998979</v>
      </c>
      <c r="BD118" s="52">
        <f t="shared" si="19"/>
        <v>17864.32</v>
      </c>
      <c r="BE118" s="53">
        <f t="shared" si="20"/>
        <v>17864.53</v>
      </c>
      <c r="BF118" s="10" t="s">
        <v>254</v>
      </c>
      <c r="BG118" s="4" t="s">
        <v>112</v>
      </c>
      <c r="BH118" s="95"/>
    </row>
    <row r="119" spans="1:60" s="2" customFormat="1" hidden="1" x14ac:dyDescent="0.3">
      <c r="A119" s="10" t="s">
        <v>255</v>
      </c>
      <c r="B119" s="4" t="s">
        <v>113</v>
      </c>
      <c r="C119" s="19">
        <v>2276.0482399999855</v>
      </c>
      <c r="D119" s="33">
        <v>160.52000000000001</v>
      </c>
      <c r="E119" s="64"/>
      <c r="F119" s="2">
        <v>183.42000000000002</v>
      </c>
      <c r="G119" s="64"/>
      <c r="H119" s="32">
        <f>'24-25'!E120</f>
        <v>155.55000000000001</v>
      </c>
      <c r="I119" s="64"/>
      <c r="J119" s="32">
        <f>'24-25'!F120</f>
        <v>168.73000000000002</v>
      </c>
      <c r="K119" s="64"/>
      <c r="L119" s="32">
        <f>'24-25'!G120</f>
        <v>5627.7300000000014</v>
      </c>
      <c r="M119" s="64"/>
      <c r="N119" s="34">
        <v>1486.17</v>
      </c>
      <c r="O119" s="64"/>
      <c r="P119" s="32">
        <f>'24-25'!I120</f>
        <v>1275.3599999999999</v>
      </c>
      <c r="Q119" s="64">
        <v>7113</v>
      </c>
      <c r="R119" s="32">
        <f>'24-25'!J120</f>
        <v>1470.7338400000133</v>
      </c>
      <c r="S119" s="64"/>
      <c r="T119" s="32">
        <f>'24-25'!K120</f>
        <v>953.79</v>
      </c>
      <c r="U119" s="64">
        <v>7000</v>
      </c>
      <c r="V119" s="32">
        <f>'24-25'!L120</f>
        <v>181.50544000001463</v>
      </c>
      <c r="W119" s="64"/>
      <c r="X119" s="32">
        <f>'24-25'!M120</f>
        <v>187.16837999997961</v>
      </c>
      <c r="Y119" s="64"/>
      <c r="Z119" s="32">
        <f>'24-25'!N120</f>
        <v>1.1174999999999999</v>
      </c>
      <c r="AA119" s="64"/>
      <c r="AB119" s="51">
        <f t="shared" si="15"/>
        <v>4537.2530799999749</v>
      </c>
      <c r="AC119" s="93">
        <f t="shared" si="16"/>
        <v>11851.795160000011</v>
      </c>
      <c r="AD119" s="93">
        <f t="shared" si="17"/>
        <v>14113</v>
      </c>
      <c r="AE119" s="33">
        <f>'24-25'!P120</f>
        <v>0</v>
      </c>
      <c r="AF119" s="64"/>
      <c r="AG119" s="34">
        <f>'24-25'!Q120</f>
        <v>0</v>
      </c>
      <c r="AH119" s="64"/>
      <c r="AI119" s="34">
        <f>'24-25'!R120</f>
        <v>0</v>
      </c>
      <c r="AJ119" s="64"/>
      <c r="AK119" s="32"/>
      <c r="AL119" s="64"/>
      <c r="AM119" s="32"/>
      <c r="AN119" s="64"/>
      <c r="AO119" s="34"/>
      <c r="AP119" s="64"/>
      <c r="AQ119" s="32"/>
      <c r="AR119" s="64"/>
      <c r="AS119" s="32"/>
      <c r="AT119" s="64"/>
      <c r="AU119" s="32"/>
      <c r="AV119" s="64"/>
      <c r="AW119" s="32"/>
      <c r="AX119" s="64"/>
      <c r="AY119" s="32"/>
      <c r="AZ119" s="64"/>
      <c r="BA119" s="32"/>
      <c r="BB119" s="64"/>
      <c r="BC119" s="51">
        <f t="shared" si="18"/>
        <v>4537.2530799999749</v>
      </c>
      <c r="BD119" s="52">
        <f t="shared" si="19"/>
        <v>0</v>
      </c>
      <c r="BE119" s="53">
        <f t="shared" si="20"/>
        <v>0</v>
      </c>
      <c r="BF119" s="10" t="s">
        <v>255</v>
      </c>
      <c r="BG119" s="4" t="s">
        <v>113</v>
      </c>
      <c r="BH119" s="95"/>
    </row>
    <row r="120" spans="1:60" s="2" customFormat="1" ht="14.4" customHeight="1" x14ac:dyDescent="0.3">
      <c r="A120" s="10" t="s">
        <v>256</v>
      </c>
      <c r="B120" s="4" t="s">
        <v>114</v>
      </c>
      <c r="C120" s="19">
        <v>-2486.3735800000004</v>
      </c>
      <c r="D120" s="33">
        <v>554.57000000000005</v>
      </c>
      <c r="E120" s="64">
        <v>1000</v>
      </c>
      <c r="F120" s="2">
        <v>158.35000000000002</v>
      </c>
      <c r="G120" s="64">
        <v>2050</v>
      </c>
      <c r="H120" s="32">
        <f>'24-25'!E121</f>
        <v>0</v>
      </c>
      <c r="I120" s="64"/>
      <c r="J120" s="32">
        <f>'24-25'!F121</f>
        <v>119.03</v>
      </c>
      <c r="K120" s="64"/>
      <c r="L120" s="32">
        <f>'24-25'!G121</f>
        <v>570.36</v>
      </c>
      <c r="M120" s="64"/>
      <c r="N120" s="34">
        <v>2422.9900000000007</v>
      </c>
      <c r="O120" s="64">
        <v>3262</v>
      </c>
      <c r="P120" s="32">
        <f>'24-25'!I121</f>
        <v>1638.82</v>
      </c>
      <c r="Q120" s="64">
        <v>1640</v>
      </c>
      <c r="R120" s="32">
        <f>'24-25'!J121</f>
        <v>2223.2075599999994</v>
      </c>
      <c r="S120" s="64">
        <v>2300</v>
      </c>
      <c r="T120" s="32">
        <f>'24-25'!K121</f>
        <v>2091.41</v>
      </c>
      <c r="U120" s="64">
        <v>2100</v>
      </c>
      <c r="V120" s="32">
        <f>'24-25'!L121</f>
        <v>558.01228000001379</v>
      </c>
      <c r="W120" s="64"/>
      <c r="X120" s="32">
        <f>'24-25'!M121</f>
        <v>163.33756000000443</v>
      </c>
      <c r="Y120" s="64"/>
      <c r="Z120" s="32">
        <f>'24-25'!N121</f>
        <v>0</v>
      </c>
      <c r="AA120" s="64">
        <v>650</v>
      </c>
      <c r="AB120" s="51">
        <f t="shared" si="15"/>
        <v>15.539019999982884</v>
      </c>
      <c r="AC120" s="93">
        <f t="shared" si="16"/>
        <v>10500.087400000017</v>
      </c>
      <c r="AD120" s="93">
        <f t="shared" si="17"/>
        <v>13002</v>
      </c>
      <c r="AE120" s="33">
        <f>'24-25'!P121</f>
        <v>290.60043999998743</v>
      </c>
      <c r="AF120" s="64"/>
      <c r="AG120" s="34">
        <f>'24-25'!Q121</f>
        <v>0</v>
      </c>
      <c r="AH120" s="64"/>
      <c r="AI120" s="34">
        <f>'24-25'!R121</f>
        <v>279.41300000000183</v>
      </c>
      <c r="AJ120" s="64"/>
      <c r="AK120" s="32"/>
      <c r="AL120" s="64"/>
      <c r="AM120" s="32"/>
      <c r="AN120" s="64"/>
      <c r="AO120" s="34"/>
      <c r="AP120" s="64"/>
      <c r="AQ120" s="32"/>
      <c r="AR120" s="64"/>
      <c r="AS120" s="32"/>
      <c r="AT120" s="64"/>
      <c r="AU120" s="32"/>
      <c r="AV120" s="64"/>
      <c r="AW120" s="32"/>
      <c r="AX120" s="64"/>
      <c r="AY120" s="32"/>
      <c r="AZ120" s="64"/>
      <c r="BA120" s="32"/>
      <c r="BB120" s="64"/>
      <c r="BC120" s="51">
        <f t="shared" si="18"/>
        <v>-554.47442000000638</v>
      </c>
      <c r="BD120" s="52">
        <f t="shared" si="19"/>
        <v>570.01343999998926</v>
      </c>
      <c r="BE120" s="53">
        <f t="shared" si="20"/>
        <v>0</v>
      </c>
      <c r="BF120" s="10" t="s">
        <v>256</v>
      </c>
      <c r="BG120" s="4" t="s">
        <v>114</v>
      </c>
      <c r="BH120" s="95"/>
    </row>
    <row r="121" spans="1:60" s="2" customFormat="1" hidden="1" x14ac:dyDescent="0.3">
      <c r="A121" s="10" t="s">
        <v>257</v>
      </c>
      <c r="B121" s="4" t="s">
        <v>115</v>
      </c>
      <c r="C121" s="19">
        <v>-9470.327200000007</v>
      </c>
      <c r="D121" s="33">
        <v>15120.520000000002</v>
      </c>
      <c r="E121" s="64">
        <v>18500</v>
      </c>
      <c r="F121" s="2">
        <v>22310.480000000003</v>
      </c>
      <c r="G121" s="64">
        <v>28500</v>
      </c>
      <c r="H121" s="32">
        <f>'24-25'!E122</f>
        <v>9618.27</v>
      </c>
      <c r="I121" s="64">
        <v>9800</v>
      </c>
      <c r="J121" s="32">
        <f>'24-25'!F122</f>
        <v>8827.7800000000007</v>
      </c>
      <c r="K121" s="64">
        <v>9000</v>
      </c>
      <c r="L121" s="32">
        <f>'24-25'!G122</f>
        <v>1753.6100000000001</v>
      </c>
      <c r="M121" s="64">
        <v>1500</v>
      </c>
      <c r="N121" s="34">
        <v>4321.7700000000004</v>
      </c>
      <c r="O121" s="64"/>
      <c r="P121" s="32">
        <f>'24-25'!I122</f>
        <v>2879.3399999999997</v>
      </c>
      <c r="Q121" s="64">
        <v>7400</v>
      </c>
      <c r="R121" s="32">
        <f>'24-25'!J122</f>
        <v>1077.1758000000159</v>
      </c>
      <c r="S121" s="64"/>
      <c r="T121" s="32">
        <f>'24-25'!K122</f>
        <v>577.49</v>
      </c>
      <c r="U121" s="64">
        <v>7100</v>
      </c>
      <c r="V121" s="32">
        <f>'24-25'!L122</f>
        <v>5748.5622000000476</v>
      </c>
      <c r="W121" s="64"/>
      <c r="X121" s="32">
        <f>'24-25'!M122</f>
        <v>13898.352060000008</v>
      </c>
      <c r="Y121" s="64"/>
      <c r="Z121" s="32">
        <f>'24-25'!N122</f>
        <v>28822.030179999951</v>
      </c>
      <c r="AA121" s="64">
        <v>42900</v>
      </c>
      <c r="AB121" s="51">
        <f t="shared" si="15"/>
        <v>274.29255999996531</v>
      </c>
      <c r="AC121" s="93">
        <f t="shared" si="16"/>
        <v>114955.38024000003</v>
      </c>
      <c r="AD121" s="93">
        <f t="shared" si="17"/>
        <v>124700</v>
      </c>
      <c r="AE121" s="33">
        <f>'24-25'!P122</f>
        <v>20157.652860000009</v>
      </c>
      <c r="AF121" s="64">
        <v>20200</v>
      </c>
      <c r="AG121" s="34">
        <f>'24-25'!Q122</f>
        <v>24957.060980000046</v>
      </c>
      <c r="AH121" s="64">
        <v>25000</v>
      </c>
      <c r="AI121" s="34">
        <f>'24-25'!R122</f>
        <v>15853.649259999953</v>
      </c>
      <c r="AJ121" s="64"/>
      <c r="AK121" s="32"/>
      <c r="AL121" s="64">
        <v>16000</v>
      </c>
      <c r="AM121" s="32"/>
      <c r="AN121" s="64"/>
      <c r="AO121" s="34"/>
      <c r="AP121" s="64"/>
      <c r="AQ121" s="32"/>
      <c r="AR121" s="64"/>
      <c r="AS121" s="32"/>
      <c r="AT121" s="64"/>
      <c r="AU121" s="32"/>
      <c r="AV121" s="64"/>
      <c r="AW121" s="32"/>
      <c r="AX121" s="64"/>
      <c r="AY121" s="32"/>
      <c r="AZ121" s="64"/>
      <c r="BA121" s="32"/>
      <c r="BB121" s="64"/>
      <c r="BC121" s="51">
        <f t="shared" si="18"/>
        <v>505.92945999995572</v>
      </c>
      <c r="BD121" s="52">
        <f t="shared" si="19"/>
        <v>60968.36310000001</v>
      </c>
      <c r="BE121" s="53">
        <f t="shared" si="20"/>
        <v>61200</v>
      </c>
      <c r="BF121" s="10" t="s">
        <v>257</v>
      </c>
      <c r="BG121" s="4" t="s">
        <v>115</v>
      </c>
      <c r="BH121" s="95"/>
    </row>
    <row r="122" spans="1:60" s="2" customFormat="1" x14ac:dyDescent="0.3">
      <c r="A122" s="10" t="s">
        <v>258</v>
      </c>
      <c r="B122" s="4" t="s">
        <v>116</v>
      </c>
      <c r="C122" s="19">
        <v>-3995.9971799999976</v>
      </c>
      <c r="D122" s="33">
        <v>8.2100000000000009</v>
      </c>
      <c r="E122" s="64">
        <v>3000</v>
      </c>
      <c r="F122" s="2">
        <v>44.290000000000006</v>
      </c>
      <c r="G122" s="64"/>
      <c r="H122" s="32">
        <f>'24-25'!E123</f>
        <v>0</v>
      </c>
      <c r="I122" s="64">
        <v>1000</v>
      </c>
      <c r="J122" s="32">
        <f>'24-25'!F123</f>
        <v>746.42000000000007</v>
      </c>
      <c r="K122" s="64"/>
      <c r="L122" s="32">
        <f>'24-25'!G123</f>
        <v>5285.9000000000005</v>
      </c>
      <c r="M122" s="64">
        <v>2000</v>
      </c>
      <c r="N122" s="34">
        <v>1408.19</v>
      </c>
      <c r="O122" s="64">
        <v>2000</v>
      </c>
      <c r="P122" s="32">
        <f>'24-25'!I123</f>
        <v>1308.6600000000001</v>
      </c>
      <c r="Q122" s="64">
        <v>2000</v>
      </c>
      <c r="R122" s="32">
        <f>'24-25'!J123</f>
        <v>1781.3613200000002</v>
      </c>
      <c r="S122" s="64">
        <v>3000</v>
      </c>
      <c r="T122" s="32">
        <f>'24-25'!K123</f>
        <v>1447.47</v>
      </c>
      <c r="U122" s="64"/>
      <c r="V122" s="32">
        <f>'24-25'!L123</f>
        <v>4643.5715199999986</v>
      </c>
      <c r="W122" s="64"/>
      <c r="X122" s="32">
        <f>'24-25'!M123</f>
        <v>437.74215999998586</v>
      </c>
      <c r="Y122" s="64">
        <v>5000</v>
      </c>
      <c r="Z122" s="32">
        <f>'24-25'!N123</f>
        <v>219.22094000001394</v>
      </c>
      <c r="AA122" s="64">
        <v>3000</v>
      </c>
      <c r="AB122" s="51">
        <f t="shared" si="15"/>
        <v>-327.03311999999551</v>
      </c>
      <c r="AC122" s="93">
        <f t="shared" si="16"/>
        <v>17331.035939999998</v>
      </c>
      <c r="AD122" s="93">
        <f t="shared" si="17"/>
        <v>21000</v>
      </c>
      <c r="AE122" s="33">
        <f>'24-25'!P123</f>
        <v>229.32947999997376</v>
      </c>
      <c r="AF122" s="64"/>
      <c r="AG122" s="34">
        <f>'24-25'!Q123</f>
        <v>212.84106000000617</v>
      </c>
      <c r="AH122" s="64">
        <v>600</v>
      </c>
      <c r="AI122" s="34">
        <f>'24-25'!R123</f>
        <v>206.07602000002203</v>
      </c>
      <c r="AJ122" s="64"/>
      <c r="AK122" s="32"/>
      <c r="AL122" s="64"/>
      <c r="AM122" s="32"/>
      <c r="AN122" s="64"/>
      <c r="AO122" s="34"/>
      <c r="AP122" s="64"/>
      <c r="AQ122" s="32"/>
      <c r="AR122" s="64"/>
      <c r="AS122" s="32"/>
      <c r="AT122" s="64"/>
      <c r="AU122" s="32"/>
      <c r="AV122" s="64"/>
      <c r="AW122" s="32"/>
      <c r="AX122" s="64"/>
      <c r="AY122" s="32"/>
      <c r="AZ122" s="64"/>
      <c r="BA122" s="32"/>
      <c r="BB122" s="64"/>
      <c r="BC122" s="51">
        <f t="shared" si="18"/>
        <v>-375.27967999999748</v>
      </c>
      <c r="BD122" s="52">
        <f t="shared" si="19"/>
        <v>648.24656000000198</v>
      </c>
      <c r="BE122" s="53">
        <f t="shared" si="20"/>
        <v>600</v>
      </c>
      <c r="BF122" s="10" t="s">
        <v>258</v>
      </c>
      <c r="BG122" s="4" t="s">
        <v>116</v>
      </c>
      <c r="BH122" s="95"/>
    </row>
    <row r="123" spans="1:60" s="2" customFormat="1" hidden="1" x14ac:dyDescent="0.3">
      <c r="A123" s="10" t="s">
        <v>259</v>
      </c>
      <c r="B123" s="4" t="s">
        <v>117</v>
      </c>
      <c r="C123" s="19">
        <v>-555.24983000000088</v>
      </c>
      <c r="D123" s="33">
        <v>0</v>
      </c>
      <c r="E123" s="64"/>
      <c r="F123" s="2">
        <v>11.450000000000001</v>
      </c>
      <c r="G123" s="64"/>
      <c r="H123" s="32">
        <f>'24-25'!E124</f>
        <v>8.2100000000000009</v>
      </c>
      <c r="I123" s="64"/>
      <c r="J123" s="32">
        <f>'24-25'!F124</f>
        <v>0</v>
      </c>
      <c r="K123" s="64"/>
      <c r="L123" s="32">
        <f>'24-25'!G124</f>
        <v>11.450000000000001</v>
      </c>
      <c r="M123" s="64">
        <v>580</v>
      </c>
      <c r="N123" s="34">
        <v>8.2100000000000009</v>
      </c>
      <c r="O123" s="64"/>
      <c r="P123" s="32">
        <f>'24-25'!I124</f>
        <v>26.82</v>
      </c>
      <c r="Q123" s="64"/>
      <c r="R123" s="32">
        <f>'24-25'!J124</f>
        <v>21.157719999998839</v>
      </c>
      <c r="S123" s="64"/>
      <c r="T123" s="32">
        <f>'24-25'!K124</f>
        <v>6.54</v>
      </c>
      <c r="U123" s="64"/>
      <c r="V123" s="32">
        <f>'24-25'!L124</f>
        <v>7.8338400000019801</v>
      </c>
      <c r="W123" s="64"/>
      <c r="X123" s="32">
        <f>'24-25'!M124</f>
        <v>7.0646799999981589</v>
      </c>
      <c r="Y123" s="64"/>
      <c r="Z123" s="32">
        <f>'24-25'!N124</f>
        <v>7.0770000000010915</v>
      </c>
      <c r="AA123" s="64"/>
      <c r="AB123" s="51">
        <f t="shared" si="15"/>
        <v>-91.063070000001005</v>
      </c>
      <c r="AC123" s="93">
        <f t="shared" si="16"/>
        <v>115.81324000000011</v>
      </c>
      <c r="AD123" s="93">
        <f t="shared" si="17"/>
        <v>580</v>
      </c>
      <c r="AE123" s="33">
        <f>'24-25'!P124</f>
        <v>7.3156199999987441</v>
      </c>
      <c r="AF123" s="64">
        <v>580</v>
      </c>
      <c r="AG123" s="34">
        <f>'24-25'!Q124</f>
        <v>6.9114600000013615</v>
      </c>
      <c r="AH123" s="64"/>
      <c r="AI123" s="34">
        <f>'24-25'!R124</f>
        <v>6.5002000000000111</v>
      </c>
      <c r="AJ123" s="64"/>
      <c r="AK123" s="32"/>
      <c r="AL123" s="64"/>
      <c r="AM123" s="32"/>
      <c r="AN123" s="64"/>
      <c r="AO123" s="34"/>
      <c r="AP123" s="64"/>
      <c r="AQ123" s="32"/>
      <c r="AR123" s="64"/>
      <c r="AS123" s="32"/>
      <c r="AT123" s="64"/>
      <c r="AU123" s="32"/>
      <c r="AV123" s="64"/>
      <c r="AW123" s="32"/>
      <c r="AX123" s="64"/>
      <c r="AY123" s="32"/>
      <c r="AZ123" s="64"/>
      <c r="BA123" s="32"/>
      <c r="BB123" s="64"/>
      <c r="BC123" s="51">
        <f t="shared" si="18"/>
        <v>468.20964999999893</v>
      </c>
      <c r="BD123" s="52">
        <f t="shared" si="19"/>
        <v>20.727280000000118</v>
      </c>
      <c r="BE123" s="53">
        <f t="shared" si="20"/>
        <v>580</v>
      </c>
      <c r="BF123" s="10" t="s">
        <v>259</v>
      </c>
      <c r="BG123" s="4" t="s">
        <v>117</v>
      </c>
      <c r="BH123" s="96"/>
    </row>
    <row r="124" spans="1:60" s="2" customFormat="1" x14ac:dyDescent="0.3">
      <c r="A124" s="10" t="s">
        <v>260</v>
      </c>
      <c r="B124" s="4" t="s">
        <v>118</v>
      </c>
      <c r="C124" s="19">
        <v>-3.6548100000013619</v>
      </c>
      <c r="D124" s="33">
        <v>8.2100000000000009</v>
      </c>
      <c r="E124" s="64"/>
      <c r="F124" s="2">
        <v>0</v>
      </c>
      <c r="G124" s="64"/>
      <c r="H124" s="32">
        <f>'24-25'!E125</f>
        <v>0</v>
      </c>
      <c r="I124" s="64"/>
      <c r="J124" s="32">
        <f>'24-25'!F125</f>
        <v>0</v>
      </c>
      <c r="K124" s="64"/>
      <c r="L124" s="32">
        <f>'24-25'!G125</f>
        <v>3263.34</v>
      </c>
      <c r="M124" s="64"/>
      <c r="N124" s="34">
        <v>1303.6000000000001</v>
      </c>
      <c r="O124" s="64">
        <v>3300</v>
      </c>
      <c r="P124" s="32">
        <f>'24-25'!I125</f>
        <v>933.8</v>
      </c>
      <c r="Q124" s="64"/>
      <c r="R124" s="32">
        <f>'24-25'!J125</f>
        <v>1482.3502400000057</v>
      </c>
      <c r="S124" s="64"/>
      <c r="T124" s="32">
        <f>'24-25'!K125</f>
        <v>1657.14</v>
      </c>
      <c r="U124" s="64"/>
      <c r="V124" s="32">
        <f>'24-25'!L125</f>
        <v>4308.2548400000023</v>
      </c>
      <c r="W124" s="64">
        <v>5353</v>
      </c>
      <c r="X124" s="32">
        <f>'24-25'!M125</f>
        <v>2.7070599999952174</v>
      </c>
      <c r="Y124" s="64"/>
      <c r="Z124" s="32">
        <f>'24-25'!N125</f>
        <v>2.65957999999564</v>
      </c>
      <c r="AA124" s="64"/>
      <c r="AB124" s="51">
        <f t="shared" si="15"/>
        <v>-4312.7165300000015</v>
      </c>
      <c r="AC124" s="93">
        <f t="shared" si="16"/>
        <v>12962.06172</v>
      </c>
      <c r="AD124" s="93">
        <f t="shared" si="17"/>
        <v>8653</v>
      </c>
      <c r="AE124" s="33">
        <f>'24-25'!P125</f>
        <v>2.8738400000129332</v>
      </c>
      <c r="AF124" s="64"/>
      <c r="AG124" s="34">
        <f>'24-25'!Q125</f>
        <v>2.5843599999965772</v>
      </c>
      <c r="AH124" s="64"/>
      <c r="AI124" s="34">
        <f>'24-25'!R125</f>
        <v>2.488480000000036</v>
      </c>
      <c r="AJ124" s="64"/>
      <c r="AK124" s="32"/>
      <c r="AL124" s="64"/>
      <c r="AM124" s="32"/>
      <c r="AN124" s="64"/>
      <c r="AO124" s="34"/>
      <c r="AP124" s="64"/>
      <c r="AQ124" s="32"/>
      <c r="AR124" s="64"/>
      <c r="AS124" s="32"/>
      <c r="AT124" s="64"/>
      <c r="AU124" s="32"/>
      <c r="AV124" s="64"/>
      <c r="AW124" s="32"/>
      <c r="AX124" s="64"/>
      <c r="AY124" s="32"/>
      <c r="AZ124" s="64"/>
      <c r="BA124" s="32"/>
      <c r="BB124" s="64"/>
      <c r="BC124" s="51">
        <f t="shared" si="18"/>
        <v>-4320.6632100000106</v>
      </c>
      <c r="BD124" s="52">
        <f t="shared" si="19"/>
        <v>7.9466800000095468</v>
      </c>
      <c r="BE124" s="53">
        <f t="shared" si="20"/>
        <v>0</v>
      </c>
      <c r="BF124" s="50" t="s">
        <v>260</v>
      </c>
      <c r="BG124" s="80" t="s">
        <v>118</v>
      </c>
      <c r="BH124" s="96"/>
    </row>
    <row r="125" spans="1:60" s="2" customFormat="1" ht="14.4" hidden="1" customHeight="1" x14ac:dyDescent="0.3">
      <c r="A125" s="10" t="s">
        <v>261</v>
      </c>
      <c r="B125" s="4" t="s">
        <v>119</v>
      </c>
      <c r="C125" s="19">
        <v>799.45896999998513</v>
      </c>
      <c r="D125" s="33">
        <v>13850.140000000003</v>
      </c>
      <c r="E125" s="64">
        <v>30000</v>
      </c>
      <c r="F125" s="2">
        <v>11782.79</v>
      </c>
      <c r="G125" s="64"/>
      <c r="H125" s="32">
        <f>'24-25'!E126</f>
        <v>7263.35</v>
      </c>
      <c r="I125" s="64"/>
      <c r="J125" s="32">
        <f>'24-25'!F126</f>
        <v>3392.7200000000003</v>
      </c>
      <c r="K125" s="64">
        <v>30000</v>
      </c>
      <c r="L125" s="32">
        <f>'24-25'!G126</f>
        <v>2548</v>
      </c>
      <c r="M125" s="64"/>
      <c r="N125" s="34">
        <v>3598.4400000000005</v>
      </c>
      <c r="O125" s="64"/>
      <c r="P125" s="32">
        <f>'24-25'!I126</f>
        <v>6656.7599999999993</v>
      </c>
      <c r="Q125" s="64"/>
      <c r="R125" s="32">
        <f>'24-25'!J126</f>
        <v>6409.2826400000322</v>
      </c>
      <c r="S125" s="64"/>
      <c r="T125" s="32">
        <f>'24-25'!K126</f>
        <v>4595.2299999999996</v>
      </c>
      <c r="U125" s="64"/>
      <c r="V125" s="32">
        <f>'24-25'!L126</f>
        <v>3893.1504999999993</v>
      </c>
      <c r="W125" s="64">
        <v>20000</v>
      </c>
      <c r="X125" s="32">
        <f>'24-25'!M126</f>
        <v>6807.6206400000156</v>
      </c>
      <c r="Y125" s="64"/>
      <c r="Z125" s="32">
        <f>'24-25'!N126</f>
        <v>9414.4261799999877</v>
      </c>
      <c r="AA125" s="64"/>
      <c r="AB125" s="51">
        <f t="shared" si="15"/>
        <v>587.54900999993697</v>
      </c>
      <c r="AC125" s="93">
        <f t="shared" si="16"/>
        <v>80211.909960000048</v>
      </c>
      <c r="AD125" s="93">
        <f t="shared" si="17"/>
        <v>80000</v>
      </c>
      <c r="AE125" s="33">
        <f>'24-25'!P126</f>
        <v>10006.312020000012</v>
      </c>
      <c r="AF125" s="64"/>
      <c r="AG125" s="34">
        <f>'24-25'!Q126</f>
        <v>9673.0285799999638</v>
      </c>
      <c r="AH125" s="64">
        <v>40000</v>
      </c>
      <c r="AI125" s="34">
        <f>'24-25'!R126</f>
        <v>7643.5137399999858</v>
      </c>
      <c r="AJ125" s="64"/>
      <c r="AK125" s="32"/>
      <c r="AL125" s="64"/>
      <c r="AM125" s="32"/>
      <c r="AN125" s="64"/>
      <c r="AO125" s="34"/>
      <c r="AP125" s="64"/>
      <c r="AQ125" s="32"/>
      <c r="AR125" s="64"/>
      <c r="AS125" s="32"/>
      <c r="AT125" s="64"/>
      <c r="AU125" s="32"/>
      <c r="AV125" s="64"/>
      <c r="AW125" s="32"/>
      <c r="AX125" s="64"/>
      <c r="AY125" s="32"/>
      <c r="AZ125" s="64"/>
      <c r="BA125" s="32"/>
      <c r="BB125" s="64"/>
      <c r="BC125" s="51">
        <f t="shared" si="18"/>
        <v>13264.694669999975</v>
      </c>
      <c r="BD125" s="52">
        <f t="shared" si="19"/>
        <v>27322.854339999962</v>
      </c>
      <c r="BE125" s="53">
        <f t="shared" si="20"/>
        <v>40000</v>
      </c>
      <c r="BF125" s="10" t="s">
        <v>261</v>
      </c>
      <c r="BG125" s="4" t="s">
        <v>119</v>
      </c>
      <c r="BH125" s="95"/>
    </row>
    <row r="126" spans="1:60" s="2" customFormat="1" x14ac:dyDescent="0.3">
      <c r="A126" s="10" t="s">
        <v>262</v>
      </c>
      <c r="B126" s="4" t="s">
        <v>120</v>
      </c>
      <c r="C126" s="19">
        <v>-310.95790999999997</v>
      </c>
      <c r="D126" s="33">
        <v>8.2100000000000009</v>
      </c>
      <c r="E126" s="64"/>
      <c r="F126" s="2">
        <v>3.24</v>
      </c>
      <c r="G126" s="64"/>
      <c r="H126" s="32">
        <f>'24-25'!E127</f>
        <v>8.2100000000000009</v>
      </c>
      <c r="I126" s="64"/>
      <c r="J126" s="32">
        <f>'24-25'!F127</f>
        <v>8.2100000000000009</v>
      </c>
      <c r="K126" s="64"/>
      <c r="L126" s="32">
        <f>'24-25'!G127</f>
        <v>11.450000000000001</v>
      </c>
      <c r="M126" s="64"/>
      <c r="N126" s="34">
        <v>0</v>
      </c>
      <c r="O126" s="64"/>
      <c r="P126" s="32">
        <f>'24-25'!I127</f>
        <v>8.94</v>
      </c>
      <c r="Q126" s="64"/>
      <c r="R126" s="32">
        <f>'24-25'!J127</f>
        <v>16.155140000000014</v>
      </c>
      <c r="S126" s="64"/>
      <c r="T126" s="32">
        <f>'24-25'!K127</f>
        <v>7.66</v>
      </c>
      <c r="U126" s="64"/>
      <c r="V126" s="32">
        <f>'24-25'!L127</f>
        <v>7.9470000000000365</v>
      </c>
      <c r="W126" s="64"/>
      <c r="X126" s="32">
        <f>'24-25'!M127</f>
        <v>7.7959399999999288</v>
      </c>
      <c r="Y126" s="64"/>
      <c r="Z126" s="32">
        <f>'24-25'!N127</f>
        <v>7.8104200000001338</v>
      </c>
      <c r="AA126" s="64">
        <v>400</v>
      </c>
      <c r="AB126" s="51">
        <f t="shared" si="15"/>
        <v>-6.5864100000001145</v>
      </c>
      <c r="AC126" s="93">
        <f t="shared" si="16"/>
        <v>95.628500000000116</v>
      </c>
      <c r="AD126" s="93">
        <f t="shared" si="17"/>
        <v>400</v>
      </c>
      <c r="AE126" s="33">
        <f>'24-25'!P127</f>
        <v>8.4710799999999633</v>
      </c>
      <c r="AF126" s="64"/>
      <c r="AG126" s="34">
        <f>'24-25'!Q127</f>
        <v>7.9910800000000712</v>
      </c>
      <c r="AH126" s="64"/>
      <c r="AI126" s="34">
        <f>'24-25'!R127</f>
        <v>7.665840000000026</v>
      </c>
      <c r="AJ126" s="64"/>
      <c r="AK126" s="32"/>
      <c r="AL126" s="64"/>
      <c r="AM126" s="32"/>
      <c r="AN126" s="64"/>
      <c r="AO126" s="34"/>
      <c r="AP126" s="64"/>
      <c r="AQ126" s="32"/>
      <c r="AR126" s="64"/>
      <c r="AS126" s="32"/>
      <c r="AT126" s="64"/>
      <c r="AU126" s="32"/>
      <c r="AV126" s="64"/>
      <c r="AW126" s="32"/>
      <c r="AX126" s="64"/>
      <c r="AY126" s="32"/>
      <c r="AZ126" s="64"/>
      <c r="BA126" s="32"/>
      <c r="BB126" s="64"/>
      <c r="BC126" s="51">
        <f t="shared" si="18"/>
        <v>-30.714410000000171</v>
      </c>
      <c r="BD126" s="52">
        <f t="shared" si="19"/>
        <v>24.128000000000057</v>
      </c>
      <c r="BE126" s="53">
        <f t="shared" si="20"/>
        <v>0</v>
      </c>
      <c r="BF126" s="50" t="s">
        <v>262</v>
      </c>
      <c r="BG126" s="80" t="s">
        <v>120</v>
      </c>
      <c r="BH126" s="96"/>
    </row>
    <row r="127" spans="1:60" s="2" customFormat="1" ht="14.4" customHeight="1" x14ac:dyDescent="0.3">
      <c r="A127" s="10" t="s">
        <v>263</v>
      </c>
      <c r="B127" s="4" t="s">
        <v>121</v>
      </c>
      <c r="C127" s="19">
        <v>-2882.2458400000187</v>
      </c>
      <c r="D127" s="33">
        <v>8172.7400000000007</v>
      </c>
      <c r="E127" s="64">
        <v>10000</v>
      </c>
      <c r="F127" s="2">
        <v>8809.85</v>
      </c>
      <c r="G127" s="64">
        <v>8000</v>
      </c>
      <c r="H127" s="32">
        <f>'24-25'!E128</f>
        <v>6193.7800000000007</v>
      </c>
      <c r="I127" s="64">
        <v>8000</v>
      </c>
      <c r="J127" s="32">
        <f>'24-25'!F128</f>
        <v>2612.64</v>
      </c>
      <c r="K127" s="64">
        <v>5000</v>
      </c>
      <c r="L127" s="32">
        <f>'24-25'!G128</f>
        <v>1799.2200000000003</v>
      </c>
      <c r="M127" s="64"/>
      <c r="N127" s="34">
        <v>1730.5200000000002</v>
      </c>
      <c r="O127" s="64"/>
      <c r="P127" s="32">
        <f>'24-25'!I128</f>
        <v>1828.7399999999998</v>
      </c>
      <c r="Q127" s="64">
        <v>6000</v>
      </c>
      <c r="R127" s="32">
        <f>'24-25'!J128</f>
        <v>1921.8879799999861</v>
      </c>
      <c r="S127" s="64">
        <v>2000</v>
      </c>
      <c r="T127" s="32">
        <f>'24-25'!K128</f>
        <v>1719.13</v>
      </c>
      <c r="U127" s="64">
        <v>2000</v>
      </c>
      <c r="V127" s="32">
        <f>'24-25'!L128</f>
        <v>2164.2511599999848</v>
      </c>
      <c r="W127" s="64">
        <v>2000</v>
      </c>
      <c r="X127" s="32">
        <f>'24-25'!M128</f>
        <v>3844.057000000023</v>
      </c>
      <c r="Y127" s="64"/>
      <c r="Z127" s="32">
        <f>'24-25'!N128</f>
        <v>6357.0844799999886</v>
      </c>
      <c r="AA127" s="64">
        <v>3000</v>
      </c>
      <c r="AB127" s="51">
        <f t="shared" si="15"/>
        <v>-4036.1464600000045</v>
      </c>
      <c r="AC127" s="93">
        <f t="shared" si="16"/>
        <v>47153.900619999986</v>
      </c>
      <c r="AD127" s="93">
        <f t="shared" si="17"/>
        <v>46000</v>
      </c>
      <c r="AE127" s="33">
        <f>'24-25'!P128</f>
        <v>6397.1117399999966</v>
      </c>
      <c r="AF127" s="64">
        <v>10000</v>
      </c>
      <c r="AG127" s="34">
        <f>'24-25'!Q128</f>
        <v>8309.8037000000077</v>
      </c>
      <c r="AH127" s="64">
        <v>5000</v>
      </c>
      <c r="AI127" s="34">
        <f>'24-25'!R128</f>
        <v>6053.2320599999875</v>
      </c>
      <c r="AJ127" s="64">
        <v>9000</v>
      </c>
      <c r="AK127" s="32"/>
      <c r="AL127" s="64"/>
      <c r="AM127" s="32"/>
      <c r="AN127" s="64"/>
      <c r="AO127" s="34"/>
      <c r="AP127" s="64"/>
      <c r="AQ127" s="32"/>
      <c r="AR127" s="64"/>
      <c r="AS127" s="32"/>
      <c r="AT127" s="64"/>
      <c r="AU127" s="32"/>
      <c r="AV127" s="64"/>
      <c r="AW127" s="32"/>
      <c r="AX127" s="64"/>
      <c r="AY127" s="32"/>
      <c r="AZ127" s="64"/>
      <c r="BA127" s="32"/>
      <c r="BB127" s="64"/>
      <c r="BC127" s="51">
        <f t="shared" si="18"/>
        <v>-796.29395999999633</v>
      </c>
      <c r="BD127" s="52">
        <f t="shared" si="19"/>
        <v>20760.147499999992</v>
      </c>
      <c r="BE127" s="53">
        <f t="shared" si="20"/>
        <v>24000</v>
      </c>
      <c r="BF127" s="50" t="s">
        <v>263</v>
      </c>
      <c r="BG127" s="80" t="s">
        <v>121</v>
      </c>
      <c r="BH127" s="96"/>
    </row>
    <row r="128" spans="1:60" s="2" customFormat="1" x14ac:dyDescent="0.3">
      <c r="A128" s="10" t="s">
        <v>264</v>
      </c>
      <c r="B128" s="4" t="s">
        <v>122</v>
      </c>
      <c r="C128" s="19">
        <v>-1385.5531499999988</v>
      </c>
      <c r="D128" s="33">
        <v>0</v>
      </c>
      <c r="E128" s="64"/>
      <c r="F128" s="2">
        <v>0</v>
      </c>
      <c r="G128" s="64"/>
      <c r="H128" s="32">
        <f>'24-25'!E129</f>
        <v>0</v>
      </c>
      <c r="I128" s="64"/>
      <c r="J128" s="32">
        <f>'24-25'!F129</f>
        <v>0</v>
      </c>
      <c r="K128" s="64"/>
      <c r="L128" s="32">
        <f>'24-25'!G129</f>
        <v>238.94</v>
      </c>
      <c r="M128" s="64"/>
      <c r="N128" s="34">
        <v>582.03</v>
      </c>
      <c r="O128" s="64">
        <v>1500</v>
      </c>
      <c r="P128" s="32">
        <f>'24-25'!I129</f>
        <v>452.86</v>
      </c>
      <c r="Q128" s="64">
        <v>1000</v>
      </c>
      <c r="R128" s="32">
        <f>'24-25'!J129</f>
        <v>749.14815999999939</v>
      </c>
      <c r="S128" s="64"/>
      <c r="T128" s="32">
        <f>'24-25'!K129</f>
        <v>790.98</v>
      </c>
      <c r="U128" s="64">
        <v>1000</v>
      </c>
      <c r="V128" s="32">
        <f>'24-25'!L129</f>
        <v>220.13889999999998</v>
      </c>
      <c r="W128" s="64"/>
      <c r="X128" s="32">
        <f>'24-25'!M129</f>
        <v>0</v>
      </c>
      <c r="Y128" s="64"/>
      <c r="Z128" s="32">
        <f>'24-25'!N129</f>
        <v>0</v>
      </c>
      <c r="AA128" s="64"/>
      <c r="AB128" s="51">
        <f t="shared" si="15"/>
        <v>-919.65020999999797</v>
      </c>
      <c r="AC128" s="93">
        <f t="shared" si="16"/>
        <v>3034.0970599999991</v>
      </c>
      <c r="AD128" s="93">
        <f t="shared" si="17"/>
        <v>3500</v>
      </c>
      <c r="AE128" s="33">
        <f>'24-25'!P129</f>
        <v>0</v>
      </c>
      <c r="AF128" s="64"/>
      <c r="AG128" s="34">
        <f>'24-25'!Q129</f>
        <v>0</v>
      </c>
      <c r="AH128" s="64"/>
      <c r="AI128" s="34">
        <f>'24-25'!R129</f>
        <v>0</v>
      </c>
      <c r="AJ128" s="64"/>
      <c r="AK128" s="32"/>
      <c r="AL128" s="64"/>
      <c r="AM128" s="32"/>
      <c r="AN128" s="64"/>
      <c r="AO128" s="34"/>
      <c r="AP128" s="64"/>
      <c r="AQ128" s="32"/>
      <c r="AR128" s="64"/>
      <c r="AS128" s="32"/>
      <c r="AT128" s="64"/>
      <c r="AU128" s="32"/>
      <c r="AV128" s="64"/>
      <c r="AW128" s="32"/>
      <c r="AX128" s="64"/>
      <c r="AY128" s="32"/>
      <c r="AZ128" s="64"/>
      <c r="BA128" s="32"/>
      <c r="BB128" s="64"/>
      <c r="BC128" s="51">
        <f t="shared" si="18"/>
        <v>-919.65020999999797</v>
      </c>
      <c r="BD128" s="52">
        <f t="shared" si="19"/>
        <v>0</v>
      </c>
      <c r="BE128" s="53">
        <f t="shared" si="20"/>
        <v>0</v>
      </c>
      <c r="BF128" s="50" t="s">
        <v>264</v>
      </c>
      <c r="BG128" s="80" t="s">
        <v>122</v>
      </c>
      <c r="BH128" s="96"/>
    </row>
    <row r="129" spans="1:60" s="2" customFormat="1" hidden="1" x14ac:dyDescent="0.3">
      <c r="A129" s="10" t="s">
        <v>265</v>
      </c>
      <c r="B129" s="4" t="s">
        <v>123</v>
      </c>
      <c r="C129" s="19">
        <v>0</v>
      </c>
      <c r="D129" s="33">
        <v>0</v>
      </c>
      <c r="E129" s="64"/>
      <c r="F129" s="2">
        <v>0</v>
      </c>
      <c r="G129" s="64"/>
      <c r="H129" s="32">
        <f>'24-25'!E130</f>
        <v>0</v>
      </c>
      <c r="I129" s="64"/>
      <c r="J129" s="32">
        <f>'24-25'!F130</f>
        <v>0</v>
      </c>
      <c r="K129" s="64"/>
      <c r="L129" s="32">
        <f>'24-25'!G130</f>
        <v>0</v>
      </c>
      <c r="M129" s="64"/>
      <c r="N129" s="34">
        <v>0</v>
      </c>
      <c r="O129" s="64"/>
      <c r="P129" s="32">
        <f>'24-25'!I130</f>
        <v>0</v>
      </c>
      <c r="Q129" s="64"/>
      <c r="R129" s="32">
        <v>0</v>
      </c>
      <c r="S129" s="64"/>
      <c r="T129" s="32">
        <f>'24-25'!K130</f>
        <v>0</v>
      </c>
      <c r="U129" s="64"/>
      <c r="V129" s="32">
        <f>'24-25'!L130</f>
        <v>0</v>
      </c>
      <c r="W129" s="64"/>
      <c r="X129" s="32">
        <f>'24-25'!M130</f>
        <v>0</v>
      </c>
      <c r="Y129" s="64"/>
      <c r="Z129" s="32">
        <f>'24-25'!N130</f>
        <v>0</v>
      </c>
      <c r="AA129" s="64"/>
      <c r="AB129" s="51">
        <f t="shared" si="15"/>
        <v>0</v>
      </c>
      <c r="AC129" s="93">
        <f t="shared" si="16"/>
        <v>0</v>
      </c>
      <c r="AD129" s="93">
        <f t="shared" si="17"/>
        <v>0</v>
      </c>
      <c r="AE129" s="33">
        <f>'24-25'!P130</f>
        <v>0</v>
      </c>
      <c r="AF129" s="64"/>
      <c r="AG129" s="34">
        <f>'24-25'!Q130</f>
        <v>0</v>
      </c>
      <c r="AH129" s="64"/>
      <c r="AI129" s="34">
        <f>'24-25'!R130</f>
        <v>0</v>
      </c>
      <c r="AJ129" s="64"/>
      <c r="AK129" s="32"/>
      <c r="AL129" s="64"/>
      <c r="AM129" s="32"/>
      <c r="AN129" s="64"/>
      <c r="AO129" s="34"/>
      <c r="AP129" s="64"/>
      <c r="AQ129" s="32"/>
      <c r="AR129" s="64"/>
      <c r="AS129" s="32"/>
      <c r="AT129" s="64"/>
      <c r="AU129" s="32"/>
      <c r="AV129" s="64"/>
      <c r="AW129" s="32"/>
      <c r="AX129" s="64"/>
      <c r="AY129" s="32"/>
      <c r="AZ129" s="64"/>
      <c r="BA129" s="32"/>
      <c r="BB129" s="64"/>
      <c r="BC129" s="51">
        <f t="shared" si="18"/>
        <v>0</v>
      </c>
      <c r="BD129" s="52">
        <f t="shared" si="19"/>
        <v>0</v>
      </c>
      <c r="BE129" s="53">
        <f t="shared" si="20"/>
        <v>0</v>
      </c>
      <c r="BF129" s="79" t="s">
        <v>265</v>
      </c>
      <c r="BG129" s="4" t="s">
        <v>123</v>
      </c>
      <c r="BH129" s="95"/>
    </row>
    <row r="130" spans="1:60" s="2" customFormat="1" ht="14.4" hidden="1" customHeight="1" x14ac:dyDescent="0.3">
      <c r="A130" s="10" t="s">
        <v>266</v>
      </c>
      <c r="B130" s="4" t="s">
        <v>3</v>
      </c>
      <c r="C130" s="19">
        <v>701.52903000000038</v>
      </c>
      <c r="D130" s="33">
        <v>0</v>
      </c>
      <c r="E130" s="64"/>
      <c r="F130" s="2">
        <v>0</v>
      </c>
      <c r="G130" s="64"/>
      <c r="H130" s="32">
        <f>'24-25'!E131</f>
        <v>0</v>
      </c>
      <c r="I130" s="64"/>
      <c r="J130" s="32">
        <f>'24-25'!F131</f>
        <v>0</v>
      </c>
      <c r="K130" s="64"/>
      <c r="L130" s="32">
        <f>'24-25'!G131</f>
        <v>0</v>
      </c>
      <c r="M130" s="64"/>
      <c r="N130" s="34">
        <v>0</v>
      </c>
      <c r="O130" s="64"/>
      <c r="P130" s="32">
        <f>'24-25'!I131</f>
        <v>0</v>
      </c>
      <c r="Q130" s="64"/>
      <c r="R130" s="32">
        <f>'24-25'!J131</f>
        <v>9.0185000000003459</v>
      </c>
      <c r="S130" s="64"/>
      <c r="T130" s="32">
        <f>'24-25'!K131</f>
        <v>0</v>
      </c>
      <c r="U130" s="64"/>
      <c r="V130" s="32">
        <f>'24-25'!L131</f>
        <v>0</v>
      </c>
      <c r="W130" s="64"/>
      <c r="X130" s="32">
        <f>'24-25'!M131</f>
        <v>0</v>
      </c>
      <c r="Y130" s="64"/>
      <c r="Z130" s="32">
        <f>'24-25'!N131</f>
        <v>0</v>
      </c>
      <c r="AA130" s="64"/>
      <c r="AB130" s="51">
        <f t="shared" si="15"/>
        <v>692.51053000000002</v>
      </c>
      <c r="AC130" s="93">
        <f t="shared" si="16"/>
        <v>9.0185000000003459</v>
      </c>
      <c r="AD130" s="93">
        <f t="shared" si="17"/>
        <v>0</v>
      </c>
      <c r="AE130" s="33">
        <f>'24-25'!P131</f>
        <v>0</v>
      </c>
      <c r="AF130" s="64"/>
      <c r="AG130" s="34">
        <f>'24-25'!Q131</f>
        <v>0</v>
      </c>
      <c r="AH130" s="64"/>
      <c r="AI130" s="34">
        <f>'24-25'!R131</f>
        <v>0</v>
      </c>
      <c r="AJ130" s="64"/>
      <c r="AK130" s="32"/>
      <c r="AL130" s="64"/>
      <c r="AM130" s="32"/>
      <c r="AN130" s="64"/>
      <c r="AO130" s="34"/>
      <c r="AP130" s="64"/>
      <c r="AQ130" s="32"/>
      <c r="AR130" s="64"/>
      <c r="AS130" s="32"/>
      <c r="AT130" s="64"/>
      <c r="AU130" s="32"/>
      <c r="AV130" s="64"/>
      <c r="AW130" s="32"/>
      <c r="AX130" s="64"/>
      <c r="AY130" s="32"/>
      <c r="AZ130" s="64"/>
      <c r="BA130" s="32"/>
      <c r="BB130" s="64"/>
      <c r="BC130" s="51">
        <f t="shared" si="18"/>
        <v>692.51053000000002</v>
      </c>
      <c r="BD130" s="52">
        <f t="shared" si="19"/>
        <v>0</v>
      </c>
      <c r="BE130" s="53">
        <f t="shared" si="20"/>
        <v>0</v>
      </c>
      <c r="BF130" s="10" t="s">
        <v>266</v>
      </c>
      <c r="BG130" s="4" t="s">
        <v>3</v>
      </c>
      <c r="BH130" s="95"/>
    </row>
    <row r="131" spans="1:60" s="2" customFormat="1" ht="14.4" hidden="1" customHeight="1" x14ac:dyDescent="0.3">
      <c r="A131" s="10" t="s">
        <v>267</v>
      </c>
      <c r="B131" s="4" t="s">
        <v>124</v>
      </c>
      <c r="C131" s="19">
        <v>68.881600000001526</v>
      </c>
      <c r="D131" s="33">
        <v>0</v>
      </c>
      <c r="E131" s="64"/>
      <c r="F131" s="2">
        <v>0</v>
      </c>
      <c r="G131" s="64"/>
      <c r="H131" s="32">
        <f>'24-25'!E132</f>
        <v>0</v>
      </c>
      <c r="I131" s="64"/>
      <c r="J131" s="32">
        <f>'24-25'!F132</f>
        <v>0</v>
      </c>
      <c r="K131" s="64"/>
      <c r="L131" s="32">
        <f>'24-25'!G132</f>
        <v>804.11</v>
      </c>
      <c r="M131" s="64"/>
      <c r="N131" s="34">
        <v>676.87000000000012</v>
      </c>
      <c r="O131" s="64">
        <v>3000</v>
      </c>
      <c r="P131" s="32">
        <f>'24-25'!I132</f>
        <v>475.06</v>
      </c>
      <c r="Q131" s="64"/>
      <c r="R131" s="32">
        <f>'24-25'!J132</f>
        <v>721.77088000000447</v>
      </c>
      <c r="S131" s="64"/>
      <c r="T131" s="32">
        <f>'24-25'!K132</f>
        <v>649.83000000000004</v>
      </c>
      <c r="U131" s="64"/>
      <c r="V131" s="32">
        <f>'24-25'!L132</f>
        <v>251.98735999998846</v>
      </c>
      <c r="W131" s="64">
        <v>1000</v>
      </c>
      <c r="X131" s="32">
        <f>'24-25'!M132</f>
        <v>0</v>
      </c>
      <c r="Y131" s="64"/>
      <c r="Z131" s="32">
        <f>'24-25'!N132</f>
        <v>0</v>
      </c>
      <c r="AA131" s="64"/>
      <c r="AB131" s="51">
        <f t="shared" si="15"/>
        <v>489.2533600000088</v>
      </c>
      <c r="AC131" s="93">
        <f t="shared" si="16"/>
        <v>3579.6282399999927</v>
      </c>
      <c r="AD131" s="93">
        <f t="shared" si="17"/>
        <v>4000</v>
      </c>
      <c r="AE131" s="33">
        <f>'24-25'!P132</f>
        <v>0</v>
      </c>
      <c r="AF131" s="64"/>
      <c r="AG131" s="34">
        <f>'24-25'!Q132</f>
        <v>0</v>
      </c>
      <c r="AH131" s="64"/>
      <c r="AI131" s="34">
        <f>'24-25'!R132</f>
        <v>0.9297600000105376</v>
      </c>
      <c r="AJ131" s="64"/>
      <c r="AK131" s="32"/>
      <c r="AL131" s="64"/>
      <c r="AM131" s="32"/>
      <c r="AN131" s="64"/>
      <c r="AO131" s="34"/>
      <c r="AP131" s="64"/>
      <c r="AQ131" s="32"/>
      <c r="AR131" s="64"/>
      <c r="AS131" s="32"/>
      <c r="AT131" s="64"/>
      <c r="AU131" s="32"/>
      <c r="AV131" s="64"/>
      <c r="AW131" s="32"/>
      <c r="AX131" s="64"/>
      <c r="AY131" s="32"/>
      <c r="AZ131" s="64"/>
      <c r="BA131" s="32"/>
      <c r="BB131" s="64"/>
      <c r="BC131" s="51">
        <f t="shared" ref="BC131:BC162" si="21">AB131-(BD131-BE131)</f>
        <v>488.32359999999824</v>
      </c>
      <c r="BD131" s="52">
        <f t="shared" ref="BD131:BD160" si="22">AE131+AG131+AI131+AK131+AM131+AO131+AQ131+AS131+AU131+AW131+AY131+BA131</f>
        <v>0.9297600000105376</v>
      </c>
      <c r="BE131" s="53">
        <f t="shared" ref="BE131:BE160" si="23">AF131+AH131+AJ131+AL131+AN131+AP131+AR131+AT131+AV131+AX131+AZ131+BB131</f>
        <v>0</v>
      </c>
      <c r="BF131" s="10" t="s">
        <v>267</v>
      </c>
      <c r="BG131" s="4" t="s">
        <v>124</v>
      </c>
      <c r="BH131" s="95"/>
    </row>
    <row r="132" spans="1:60" s="2" customFormat="1" x14ac:dyDescent="0.3">
      <c r="A132" s="10" t="s">
        <v>268</v>
      </c>
      <c r="B132" s="4" t="s">
        <v>125</v>
      </c>
      <c r="C132" s="19">
        <v>20.884380000010424</v>
      </c>
      <c r="D132" s="33">
        <v>0</v>
      </c>
      <c r="E132" s="64"/>
      <c r="F132" s="2">
        <v>0</v>
      </c>
      <c r="G132" s="64">
        <v>20.88</v>
      </c>
      <c r="H132" s="32">
        <f>'24-25'!E133</f>
        <v>0</v>
      </c>
      <c r="I132" s="64"/>
      <c r="J132" s="32">
        <f>'24-25'!F133</f>
        <v>397.1</v>
      </c>
      <c r="K132" s="64"/>
      <c r="L132" s="32">
        <f>'24-25'!G133</f>
        <v>7516</v>
      </c>
      <c r="M132" s="64">
        <v>6869.48</v>
      </c>
      <c r="N132" s="34">
        <v>1514.2900000000002</v>
      </c>
      <c r="O132" s="64">
        <v>1514.29</v>
      </c>
      <c r="P132" s="32">
        <f>'24-25'!I133</f>
        <v>1499.78</v>
      </c>
      <c r="Q132" s="64">
        <v>1499.78</v>
      </c>
      <c r="R132" s="32">
        <f>'24-25'!J133</f>
        <v>2017.9717199999982</v>
      </c>
      <c r="S132" s="64">
        <v>2017</v>
      </c>
      <c r="T132" s="32">
        <f>'24-25'!K133</f>
        <v>1902.3</v>
      </c>
      <c r="U132" s="64">
        <v>2905.13</v>
      </c>
      <c r="V132" s="32">
        <f>'24-25'!L133</f>
        <v>7906.4828400000324</v>
      </c>
      <c r="W132" s="64">
        <v>7906.48</v>
      </c>
      <c r="X132" s="32">
        <f>'24-25'!M133</f>
        <v>36.081840000000518</v>
      </c>
      <c r="Y132" s="64"/>
      <c r="Z132" s="32">
        <f>'24-25'!N133</f>
        <v>0</v>
      </c>
      <c r="AA132" s="64"/>
      <c r="AB132" s="51">
        <f t="shared" si="15"/>
        <v>-36.082020000019838</v>
      </c>
      <c r="AC132" s="93">
        <f t="shared" si="16"/>
        <v>22790.006400000031</v>
      </c>
      <c r="AD132" s="93">
        <f t="shared" si="17"/>
        <v>22733.040000000001</v>
      </c>
      <c r="AE132" s="33">
        <f>'24-25'!P133</f>
        <v>0</v>
      </c>
      <c r="AF132" s="64"/>
      <c r="AG132" s="34">
        <f>'24-25'!Q133</f>
        <v>0</v>
      </c>
      <c r="AH132" s="64"/>
      <c r="AI132" s="34">
        <f>'24-25'!R133</f>
        <v>0</v>
      </c>
      <c r="AJ132" s="64"/>
      <c r="AK132" s="32"/>
      <c r="AL132" s="64"/>
      <c r="AM132" s="32"/>
      <c r="AN132" s="64"/>
      <c r="AO132" s="34"/>
      <c r="AP132" s="64"/>
      <c r="AQ132" s="32"/>
      <c r="AR132" s="64"/>
      <c r="AS132" s="32"/>
      <c r="AT132" s="64"/>
      <c r="AU132" s="32"/>
      <c r="AV132" s="64"/>
      <c r="AW132" s="32"/>
      <c r="AX132" s="64"/>
      <c r="AY132" s="32"/>
      <c r="AZ132" s="64"/>
      <c r="BA132" s="32"/>
      <c r="BB132" s="64"/>
      <c r="BC132" s="51">
        <f t="shared" si="21"/>
        <v>-36.082020000019838</v>
      </c>
      <c r="BD132" s="52">
        <f t="shared" si="22"/>
        <v>0</v>
      </c>
      <c r="BE132" s="53">
        <f t="shared" si="23"/>
        <v>0</v>
      </c>
      <c r="BF132" s="50" t="s">
        <v>268</v>
      </c>
      <c r="BG132" s="80" t="s">
        <v>125</v>
      </c>
      <c r="BH132" s="96"/>
    </row>
    <row r="133" spans="1:60" s="2" customFormat="1" hidden="1" x14ac:dyDescent="0.3">
      <c r="A133" s="10" t="s">
        <v>269</v>
      </c>
      <c r="B133" s="4" t="s">
        <v>126</v>
      </c>
      <c r="C133" s="19">
        <v>897.20715999999925</v>
      </c>
      <c r="D133" s="33">
        <v>0</v>
      </c>
      <c r="E133" s="64"/>
      <c r="F133" s="2">
        <v>0</v>
      </c>
      <c r="G133" s="64"/>
      <c r="H133" s="32">
        <f>'24-25'!E134</f>
        <v>0</v>
      </c>
      <c r="I133" s="64"/>
      <c r="J133" s="32">
        <f>'24-25'!F134</f>
        <v>0</v>
      </c>
      <c r="K133" s="64"/>
      <c r="L133" s="32">
        <f>'24-25'!G134</f>
        <v>16.420000000000002</v>
      </c>
      <c r="M133" s="64"/>
      <c r="N133" s="34">
        <v>426.48</v>
      </c>
      <c r="O133" s="64"/>
      <c r="P133" s="32">
        <f>'24-25'!I134</f>
        <v>352.97999999999996</v>
      </c>
      <c r="Q133" s="64"/>
      <c r="R133" s="32">
        <f>'24-25'!J134</f>
        <v>115.31791999999963</v>
      </c>
      <c r="S133" s="64"/>
      <c r="T133" s="32">
        <f>'24-25'!K134</f>
        <v>155.44999999999999</v>
      </c>
      <c r="U133" s="64">
        <v>200</v>
      </c>
      <c r="V133" s="32">
        <f>'24-25'!L134</f>
        <v>122.49347999999969</v>
      </c>
      <c r="W133" s="64"/>
      <c r="X133" s="32">
        <f>'24-25'!M134</f>
        <v>0</v>
      </c>
      <c r="Y133" s="64">
        <v>100</v>
      </c>
      <c r="Z133" s="32">
        <f>'24-25'!N134</f>
        <v>0</v>
      </c>
      <c r="AA133" s="64"/>
      <c r="AB133" s="51">
        <f t="shared" si="15"/>
        <v>8.0657599999999547</v>
      </c>
      <c r="AC133" s="93">
        <f t="shared" si="16"/>
        <v>1189.1413999999993</v>
      </c>
      <c r="AD133" s="93">
        <f t="shared" si="17"/>
        <v>300</v>
      </c>
      <c r="AE133" s="33">
        <f>'24-25'!P134</f>
        <v>0</v>
      </c>
      <c r="AF133" s="64"/>
      <c r="AG133" s="34">
        <f>'24-25'!Q134</f>
        <v>0</v>
      </c>
      <c r="AH133" s="64"/>
      <c r="AI133" s="34">
        <f>'24-25'!R134</f>
        <v>0</v>
      </c>
      <c r="AJ133" s="64"/>
      <c r="AK133" s="32"/>
      <c r="AL133" s="64"/>
      <c r="AM133" s="32"/>
      <c r="AN133" s="64"/>
      <c r="AO133" s="34"/>
      <c r="AP133" s="64"/>
      <c r="AQ133" s="32"/>
      <c r="AR133" s="64"/>
      <c r="AS133" s="32"/>
      <c r="AT133" s="64"/>
      <c r="AU133" s="32"/>
      <c r="AV133" s="64"/>
      <c r="AW133" s="32"/>
      <c r="AX133" s="64"/>
      <c r="AY133" s="32"/>
      <c r="AZ133" s="64"/>
      <c r="BA133" s="32"/>
      <c r="BB133" s="64"/>
      <c r="BC133" s="51">
        <f t="shared" si="21"/>
        <v>8.0657599999999547</v>
      </c>
      <c r="BD133" s="52">
        <f t="shared" si="22"/>
        <v>0</v>
      </c>
      <c r="BE133" s="53">
        <f t="shared" si="23"/>
        <v>0</v>
      </c>
      <c r="BF133" s="10" t="s">
        <v>269</v>
      </c>
      <c r="BG133" s="4" t="s">
        <v>126</v>
      </c>
      <c r="BH133" s="95"/>
    </row>
    <row r="134" spans="1:60" s="2" customFormat="1" ht="14.4" customHeight="1" x14ac:dyDescent="0.3">
      <c r="A134" s="10" t="s">
        <v>270</v>
      </c>
      <c r="B134" s="4" t="s">
        <v>127</v>
      </c>
      <c r="C134" s="19">
        <v>-6252.058780000003</v>
      </c>
      <c r="D134" s="33">
        <v>0</v>
      </c>
      <c r="E134" s="64">
        <v>6253.28</v>
      </c>
      <c r="F134" s="2">
        <v>0</v>
      </c>
      <c r="G134" s="64"/>
      <c r="H134" s="32">
        <f>'24-25'!E135</f>
        <v>0</v>
      </c>
      <c r="I134" s="64"/>
      <c r="J134" s="32">
        <f>'24-25'!F135</f>
        <v>0</v>
      </c>
      <c r="K134" s="64"/>
      <c r="L134" s="32">
        <f>'24-25'!G135</f>
        <v>0</v>
      </c>
      <c r="M134" s="64"/>
      <c r="N134" s="34">
        <v>0</v>
      </c>
      <c r="O134" s="64"/>
      <c r="P134" s="32">
        <f>'24-25'!I135</f>
        <v>0</v>
      </c>
      <c r="Q134" s="64"/>
      <c r="R134" s="32">
        <f>'24-25'!J135</f>
        <v>1.21999999998945</v>
      </c>
      <c r="S134" s="64"/>
      <c r="T134" s="32">
        <f>'24-25'!K135</f>
        <v>0</v>
      </c>
      <c r="U134" s="64"/>
      <c r="V134" s="32">
        <f>'24-25'!L135</f>
        <v>0</v>
      </c>
      <c r="W134" s="64"/>
      <c r="X134" s="32">
        <f>'24-25'!M135</f>
        <v>0</v>
      </c>
      <c r="Y134" s="64"/>
      <c r="Z134" s="32">
        <f>'24-25'!N135</f>
        <v>0</v>
      </c>
      <c r="AA134" s="64"/>
      <c r="AB134" s="51">
        <f t="shared" si="15"/>
        <v>1.2200000073789852E-3</v>
      </c>
      <c r="AC134" s="93">
        <f t="shared" si="16"/>
        <v>1.21999999998945</v>
      </c>
      <c r="AD134" s="93">
        <f t="shared" si="17"/>
        <v>6253.28</v>
      </c>
      <c r="AE134" s="33">
        <f>'24-25'!P135</f>
        <v>0</v>
      </c>
      <c r="AF134" s="64"/>
      <c r="AG134" s="34">
        <f>'24-25'!Q135</f>
        <v>2763.86</v>
      </c>
      <c r="AH134" s="64"/>
      <c r="AI134" s="34">
        <f>'24-25'!R135</f>
        <v>3598.813799999999</v>
      </c>
      <c r="AJ134" s="64">
        <v>6362.67</v>
      </c>
      <c r="AK134" s="32"/>
      <c r="AL134" s="64"/>
      <c r="AM134" s="32"/>
      <c r="AN134" s="64"/>
      <c r="AO134" s="34"/>
      <c r="AP134" s="64"/>
      <c r="AQ134" s="32"/>
      <c r="AR134" s="64"/>
      <c r="AS134" s="32"/>
      <c r="AT134" s="64"/>
      <c r="AU134" s="32"/>
      <c r="AV134" s="64"/>
      <c r="AW134" s="32"/>
      <c r="AX134" s="64"/>
      <c r="AY134" s="32"/>
      <c r="AZ134" s="64"/>
      <c r="BA134" s="32"/>
      <c r="BB134" s="64"/>
      <c r="BC134" s="51">
        <f t="shared" si="21"/>
        <v>-2.5799999912123894E-3</v>
      </c>
      <c r="BD134" s="52">
        <f t="shared" si="22"/>
        <v>6362.6737999999987</v>
      </c>
      <c r="BE134" s="53">
        <f t="shared" si="23"/>
        <v>6362.67</v>
      </c>
      <c r="BF134" s="10" t="s">
        <v>270</v>
      </c>
      <c r="BG134" s="4" t="s">
        <v>127</v>
      </c>
      <c r="BH134" s="95"/>
    </row>
    <row r="135" spans="1:60" s="2" customFormat="1" ht="14.4" customHeight="1" x14ac:dyDescent="0.3">
      <c r="A135" s="10" t="s">
        <v>271</v>
      </c>
      <c r="B135" s="6" t="s">
        <v>128</v>
      </c>
      <c r="C135" s="19">
        <v>15098.969789999996</v>
      </c>
      <c r="D135" s="33">
        <v>0</v>
      </c>
      <c r="E135" s="64"/>
      <c r="F135" s="2">
        <v>0</v>
      </c>
      <c r="G135" s="64"/>
      <c r="H135" s="32">
        <f>'24-25'!E136</f>
        <v>274.58000000000004</v>
      </c>
      <c r="I135" s="64"/>
      <c r="J135" s="32">
        <f>'24-25'!F136</f>
        <v>418.05000000000007</v>
      </c>
      <c r="K135" s="64"/>
      <c r="L135" s="32">
        <f>'24-25'!G136</f>
        <v>1258.02</v>
      </c>
      <c r="M135" s="64"/>
      <c r="N135" s="34">
        <v>1055.8200000000002</v>
      </c>
      <c r="O135" s="64"/>
      <c r="P135" s="32">
        <f>'24-25'!I136</f>
        <v>1426.1399999999999</v>
      </c>
      <c r="Q135" s="64"/>
      <c r="R135" s="32">
        <f>'24-25'!J136</f>
        <v>1818.0114600000054</v>
      </c>
      <c r="S135" s="64"/>
      <c r="T135" s="32">
        <f>'24-25'!K136</f>
        <v>1403.5</v>
      </c>
      <c r="U135" s="64"/>
      <c r="V135" s="32">
        <f>'24-25'!L136</f>
        <v>1259.2570800000035</v>
      </c>
      <c r="W135" s="64"/>
      <c r="X135" s="32">
        <f>'24-25'!M136</f>
        <v>1854.5788799999993</v>
      </c>
      <c r="Y135" s="64"/>
      <c r="Z135" s="32">
        <f>'24-25'!N136</f>
        <v>2632.8860200000017</v>
      </c>
      <c r="AA135" s="64"/>
      <c r="AB135" s="51">
        <f t="shared" si="15"/>
        <v>1698.1263499999859</v>
      </c>
      <c r="AC135" s="93">
        <f t="shared" si="16"/>
        <v>13400.84344000001</v>
      </c>
      <c r="AD135" s="93">
        <f t="shared" si="17"/>
        <v>0</v>
      </c>
      <c r="AE135" s="33">
        <f>'24-25'!P136</f>
        <v>355.69221999999922</v>
      </c>
      <c r="AF135" s="64"/>
      <c r="AG135" s="34">
        <f>'24-25'!Q136</f>
        <v>926.9935400000154</v>
      </c>
      <c r="AH135" s="64"/>
      <c r="AI135" s="34">
        <f>'24-25'!R136</f>
        <v>3317.4959199999848</v>
      </c>
      <c r="AJ135" s="64"/>
      <c r="AK135" s="32"/>
      <c r="AL135" s="64"/>
      <c r="AM135" s="32"/>
      <c r="AN135" s="64"/>
      <c r="AO135" s="34"/>
      <c r="AP135" s="64"/>
      <c r="AQ135" s="32"/>
      <c r="AR135" s="64"/>
      <c r="AS135" s="32"/>
      <c r="AT135" s="64"/>
      <c r="AU135" s="32"/>
      <c r="AV135" s="64"/>
      <c r="AW135" s="32"/>
      <c r="AX135" s="64"/>
      <c r="AY135" s="32"/>
      <c r="AZ135" s="64"/>
      <c r="BA135" s="32"/>
      <c r="BB135" s="64"/>
      <c r="BC135" s="51">
        <f t="shared" si="21"/>
        <v>-2902.0553300000138</v>
      </c>
      <c r="BD135" s="52">
        <f t="shared" si="22"/>
        <v>4600.1816799999997</v>
      </c>
      <c r="BE135" s="53">
        <f t="shared" si="23"/>
        <v>0</v>
      </c>
      <c r="BF135" s="10" t="s">
        <v>271</v>
      </c>
      <c r="BG135" s="6" t="s">
        <v>128</v>
      </c>
      <c r="BH135" s="100"/>
    </row>
    <row r="136" spans="1:60" s="2" customFormat="1" hidden="1" x14ac:dyDescent="0.3">
      <c r="A136" s="10" t="s">
        <v>272</v>
      </c>
      <c r="B136" s="4" t="s">
        <v>127</v>
      </c>
      <c r="C136" s="19">
        <v>2292.0326600000044</v>
      </c>
      <c r="D136" s="33">
        <v>2976.46</v>
      </c>
      <c r="E136" s="64">
        <v>3575.02</v>
      </c>
      <c r="F136" s="2">
        <v>2216.8300000000004</v>
      </c>
      <c r="G136" s="64"/>
      <c r="H136" s="32">
        <f>'24-25'!E137</f>
        <v>2294.6200000000003</v>
      </c>
      <c r="I136" s="64">
        <v>5193.29</v>
      </c>
      <c r="J136" s="32">
        <f>'24-25'!F137</f>
        <v>1119.1100000000001</v>
      </c>
      <c r="K136" s="64"/>
      <c r="L136" s="32">
        <f>'24-25'!G137</f>
        <v>903.29000000000008</v>
      </c>
      <c r="M136" s="64">
        <v>3413.73</v>
      </c>
      <c r="N136" s="34">
        <v>1214.8300000000002</v>
      </c>
      <c r="O136" s="64"/>
      <c r="P136" s="32">
        <f>'24-25'!I137</f>
        <v>1300.3399999999999</v>
      </c>
      <c r="Q136" s="64"/>
      <c r="R136" s="32">
        <f>'24-25'!J137</f>
        <v>1237.2843800000037</v>
      </c>
      <c r="S136" s="64"/>
      <c r="T136" s="32">
        <f>'24-25'!K137</f>
        <v>1031.52</v>
      </c>
      <c r="U136" s="64"/>
      <c r="V136" s="32">
        <f>'24-25'!L137</f>
        <v>918.65362000000448</v>
      </c>
      <c r="W136" s="64"/>
      <c r="X136" s="32">
        <f>'24-25'!M137</f>
        <v>1074.0601599999823</v>
      </c>
      <c r="Y136" s="64"/>
      <c r="Z136" s="32">
        <f>'24-25'!N137</f>
        <v>1678.8555000000097</v>
      </c>
      <c r="AA136" s="64">
        <v>3491.86</v>
      </c>
      <c r="AB136" s="51">
        <f t="shared" si="15"/>
        <v>7.8999999999723514E-2</v>
      </c>
      <c r="AC136" s="93">
        <f t="shared" si="16"/>
        <v>17965.853660000004</v>
      </c>
      <c r="AD136" s="93">
        <f t="shared" si="17"/>
        <v>15673.9</v>
      </c>
      <c r="AE136" s="33">
        <f>'24-25'!P137</f>
        <v>3518.4850000000024</v>
      </c>
      <c r="AF136" s="64"/>
      <c r="AG136" s="34">
        <f>'24-25'!Q137</f>
        <v>2390.168599999995</v>
      </c>
      <c r="AH136" s="64"/>
      <c r="AI136" s="34">
        <f>'24-25'!R137</f>
        <v>2612.6586200000074</v>
      </c>
      <c r="AJ136" s="64">
        <v>8521.24</v>
      </c>
      <c r="AK136" s="32"/>
      <c r="AL136" s="64"/>
      <c r="AM136" s="32"/>
      <c r="AN136" s="64"/>
      <c r="AO136" s="34"/>
      <c r="AP136" s="64"/>
      <c r="AQ136" s="32"/>
      <c r="AR136" s="64"/>
      <c r="AS136" s="32"/>
      <c r="AT136" s="64"/>
      <c r="AU136" s="32"/>
      <c r="AV136" s="64"/>
      <c r="AW136" s="32"/>
      <c r="AX136" s="64"/>
      <c r="AY136" s="32"/>
      <c r="AZ136" s="64"/>
      <c r="BA136" s="32"/>
      <c r="BB136" s="64"/>
      <c r="BC136" s="51">
        <f t="shared" si="21"/>
        <v>6.7799999942508293E-3</v>
      </c>
      <c r="BD136" s="52">
        <f t="shared" si="22"/>
        <v>8521.3122200000053</v>
      </c>
      <c r="BE136" s="53">
        <f t="shared" si="23"/>
        <v>8521.24</v>
      </c>
      <c r="BF136" s="10" t="s">
        <v>272</v>
      </c>
      <c r="BG136" s="4" t="s">
        <v>127</v>
      </c>
      <c r="BH136" s="95"/>
    </row>
    <row r="137" spans="1:60" s="2" customFormat="1" x14ac:dyDescent="0.3">
      <c r="A137" s="10" t="s">
        <v>273</v>
      </c>
      <c r="B137" s="4" t="s">
        <v>129</v>
      </c>
      <c r="C137" s="19">
        <v>-18583.025100000006</v>
      </c>
      <c r="D137" s="33">
        <v>17830.61</v>
      </c>
      <c r="E137" s="64">
        <v>28400</v>
      </c>
      <c r="F137" s="2">
        <v>15069.53</v>
      </c>
      <c r="G137" s="64">
        <v>28100</v>
      </c>
      <c r="H137" s="32">
        <f>'24-25'!E138</f>
        <v>10218.48</v>
      </c>
      <c r="I137" s="64">
        <v>10500</v>
      </c>
      <c r="J137" s="32">
        <f>'24-25'!F138</f>
        <v>7866.2000000000007</v>
      </c>
      <c r="K137" s="64">
        <v>8000</v>
      </c>
      <c r="L137" s="32">
        <f>'24-25'!G138</f>
        <v>6412.43</v>
      </c>
      <c r="M137" s="64">
        <v>7000</v>
      </c>
      <c r="N137" s="34">
        <v>6917.170000000001</v>
      </c>
      <c r="O137" s="64">
        <v>6500</v>
      </c>
      <c r="P137" s="32">
        <f>'24-25'!I138</f>
        <v>5611.08</v>
      </c>
      <c r="Q137" s="64"/>
      <c r="R137" s="32">
        <f>'24-25'!J138</f>
        <v>6977.3204799999803</v>
      </c>
      <c r="S137" s="64">
        <v>100</v>
      </c>
      <c r="T137" s="32">
        <f>'24-25'!K138</f>
        <v>4732.79</v>
      </c>
      <c r="U137" s="64">
        <v>7000</v>
      </c>
      <c r="V137" s="32">
        <f>'24-25'!L138</f>
        <v>8404.4881200000109</v>
      </c>
      <c r="W137" s="64">
        <v>13500</v>
      </c>
      <c r="X137" s="32">
        <f>'24-25'!M138</f>
        <v>10721.460640000023</v>
      </c>
      <c r="Y137" s="64"/>
      <c r="Z137" s="32">
        <f>'24-25'!N138</f>
        <v>14581.319459999937</v>
      </c>
      <c r="AA137" s="64">
        <v>26000</v>
      </c>
      <c r="AB137" s="51">
        <f t="shared" si="15"/>
        <v>1174.0962000000654</v>
      </c>
      <c r="AC137" s="93">
        <f t="shared" si="16"/>
        <v>115342.87869999993</v>
      </c>
      <c r="AD137" s="93">
        <f t="shared" si="17"/>
        <v>135100</v>
      </c>
      <c r="AE137" s="33">
        <f>'24-25'!P138</f>
        <v>15573.47838000002</v>
      </c>
      <c r="AF137" s="64"/>
      <c r="AG137" s="34">
        <f>'24-25'!Q138</f>
        <v>14162.040339999974</v>
      </c>
      <c r="AH137" s="64">
        <v>30600</v>
      </c>
      <c r="AI137" s="34">
        <f>'24-25'!R138</f>
        <v>10568.66950000002</v>
      </c>
      <c r="AJ137" s="64"/>
      <c r="AK137" s="32"/>
      <c r="AL137" s="64"/>
      <c r="AM137" s="32"/>
      <c r="AN137" s="64"/>
      <c r="AO137" s="34"/>
      <c r="AP137" s="64"/>
      <c r="AQ137" s="32"/>
      <c r="AR137" s="64"/>
      <c r="AS137" s="32"/>
      <c r="AT137" s="64"/>
      <c r="AU137" s="32"/>
      <c r="AV137" s="64"/>
      <c r="AW137" s="32"/>
      <c r="AX137" s="64"/>
      <c r="AY137" s="32"/>
      <c r="AZ137" s="64"/>
      <c r="BA137" s="32"/>
      <c r="BB137" s="64"/>
      <c r="BC137" s="51">
        <f t="shared" si="21"/>
        <v>-8530.0920199999455</v>
      </c>
      <c r="BD137" s="52">
        <f t="shared" si="22"/>
        <v>40304.188220000011</v>
      </c>
      <c r="BE137" s="53">
        <f t="shared" si="23"/>
        <v>30600</v>
      </c>
      <c r="BF137" s="10" t="s">
        <v>273</v>
      </c>
      <c r="BG137" s="4" t="s">
        <v>129</v>
      </c>
      <c r="BH137" s="95"/>
    </row>
    <row r="138" spans="1:60" s="2" customFormat="1" x14ac:dyDescent="0.3">
      <c r="A138" s="10" t="s">
        <v>274</v>
      </c>
      <c r="B138" s="4" t="s">
        <v>130</v>
      </c>
      <c r="C138" s="19">
        <v>21.495799999999463</v>
      </c>
      <c r="D138" s="33">
        <v>0</v>
      </c>
      <c r="E138" s="64"/>
      <c r="F138" s="2">
        <v>55.52</v>
      </c>
      <c r="G138" s="64"/>
      <c r="H138" s="32">
        <f>'24-25'!E139</f>
        <v>22.68</v>
      </c>
      <c r="I138" s="64"/>
      <c r="J138" s="32">
        <f>'24-25'!F139</f>
        <v>8.2100000000000009</v>
      </c>
      <c r="K138" s="64"/>
      <c r="L138" s="32">
        <f>'24-25'!G139</f>
        <v>98.080000000000013</v>
      </c>
      <c r="M138" s="64"/>
      <c r="N138" s="34">
        <v>206.54000000000002</v>
      </c>
      <c r="O138" s="64"/>
      <c r="P138" s="32">
        <f>'24-25'!I139</f>
        <v>291.02</v>
      </c>
      <c r="Q138" s="64"/>
      <c r="R138" s="32">
        <f>'24-25'!J139</f>
        <v>220.18781999999587</v>
      </c>
      <c r="S138" s="64"/>
      <c r="T138" s="32">
        <f>'24-25'!K139</f>
        <v>97.3</v>
      </c>
      <c r="U138" s="64"/>
      <c r="V138" s="32">
        <f>'24-25'!L139</f>
        <v>0</v>
      </c>
      <c r="W138" s="64"/>
      <c r="X138" s="32">
        <f>'24-25'!M139</f>
        <v>0</v>
      </c>
      <c r="Y138" s="64"/>
      <c r="Z138" s="32">
        <f>'24-25'!N139</f>
        <v>0</v>
      </c>
      <c r="AA138" s="64"/>
      <c r="AB138" s="51">
        <f t="shared" si="15"/>
        <v>-978.04201999999634</v>
      </c>
      <c r="AC138" s="93">
        <f t="shared" si="16"/>
        <v>999.5378199999958</v>
      </c>
      <c r="AD138" s="93">
        <f t="shared" si="17"/>
        <v>0</v>
      </c>
      <c r="AE138" s="33">
        <f>'24-25'!P139</f>
        <v>0</v>
      </c>
      <c r="AF138" s="64"/>
      <c r="AG138" s="34">
        <f>'24-25'!Q139</f>
        <v>0</v>
      </c>
      <c r="AH138" s="64"/>
      <c r="AI138" s="34">
        <f>'24-25'!R139</f>
        <v>0</v>
      </c>
      <c r="AJ138" s="64"/>
      <c r="AK138" s="32"/>
      <c r="AL138" s="64"/>
      <c r="AM138" s="32"/>
      <c r="AN138" s="64"/>
      <c r="AO138" s="34"/>
      <c r="AP138" s="64"/>
      <c r="AQ138" s="32"/>
      <c r="AR138" s="64"/>
      <c r="AS138" s="32"/>
      <c r="AT138" s="64"/>
      <c r="AU138" s="32"/>
      <c r="AV138" s="64"/>
      <c r="AW138" s="32"/>
      <c r="AX138" s="64"/>
      <c r="AY138" s="32"/>
      <c r="AZ138" s="64"/>
      <c r="BA138" s="32"/>
      <c r="BB138" s="64"/>
      <c r="BC138" s="51">
        <f t="shared" si="21"/>
        <v>-978.04201999999634</v>
      </c>
      <c r="BD138" s="52">
        <f t="shared" si="22"/>
        <v>0</v>
      </c>
      <c r="BE138" s="53">
        <f t="shared" si="23"/>
        <v>0</v>
      </c>
      <c r="BF138" s="50" t="s">
        <v>274</v>
      </c>
      <c r="BG138" s="80" t="s">
        <v>130</v>
      </c>
      <c r="BH138" s="96"/>
    </row>
    <row r="139" spans="1:60" s="2" customFormat="1" hidden="1" x14ac:dyDescent="0.3">
      <c r="A139" s="10" t="s">
        <v>131</v>
      </c>
      <c r="B139" s="4" t="s">
        <v>132</v>
      </c>
      <c r="C139" s="19">
        <v>0</v>
      </c>
      <c r="D139" s="33">
        <v>0</v>
      </c>
      <c r="E139" s="64"/>
      <c r="F139" s="2">
        <v>0</v>
      </c>
      <c r="G139" s="64"/>
      <c r="H139" s="32">
        <f>'24-25'!E140</f>
        <v>0</v>
      </c>
      <c r="I139" s="64"/>
      <c r="J139" s="32">
        <f>'24-25'!F140</f>
        <v>0</v>
      </c>
      <c r="K139" s="64"/>
      <c r="L139" s="32">
        <f>'24-25'!G140</f>
        <v>0</v>
      </c>
      <c r="M139" s="64"/>
      <c r="N139" s="34">
        <v>0</v>
      </c>
      <c r="O139" s="64"/>
      <c r="P139" s="32">
        <f>'24-25'!I140</f>
        <v>0</v>
      </c>
      <c r="Q139" s="64"/>
      <c r="R139" s="32">
        <v>0</v>
      </c>
      <c r="S139" s="64"/>
      <c r="T139" s="32">
        <f>'24-25'!K140</f>
        <v>0</v>
      </c>
      <c r="U139" s="64"/>
      <c r="V139" s="32">
        <f>'24-25'!L140</f>
        <v>0</v>
      </c>
      <c r="W139" s="64"/>
      <c r="X139" s="32">
        <f>'24-25'!M140</f>
        <v>0</v>
      </c>
      <c r="Y139" s="64"/>
      <c r="Z139" s="32">
        <f>'24-25'!N140</f>
        <v>0</v>
      </c>
      <c r="AA139" s="64"/>
      <c r="AB139" s="51">
        <f t="shared" si="15"/>
        <v>0</v>
      </c>
      <c r="AC139" s="93">
        <f t="shared" si="16"/>
        <v>0</v>
      </c>
      <c r="AD139" s="93">
        <f t="shared" si="17"/>
        <v>0</v>
      </c>
      <c r="AE139" s="33">
        <f>'24-25'!P140</f>
        <v>0</v>
      </c>
      <c r="AF139" s="64"/>
      <c r="AG139" s="34">
        <f>'24-25'!Q140</f>
        <v>0</v>
      </c>
      <c r="AH139" s="64"/>
      <c r="AI139" s="34">
        <f>'24-25'!R140</f>
        <v>0</v>
      </c>
      <c r="AJ139" s="64"/>
      <c r="AK139" s="32"/>
      <c r="AL139" s="64"/>
      <c r="AM139" s="32"/>
      <c r="AN139" s="64"/>
      <c r="AO139" s="34"/>
      <c r="AP139" s="64"/>
      <c r="AQ139" s="32"/>
      <c r="AR139" s="64"/>
      <c r="AS139" s="32"/>
      <c r="AT139" s="64"/>
      <c r="AU139" s="32"/>
      <c r="AV139" s="64"/>
      <c r="AW139" s="32"/>
      <c r="AX139" s="64"/>
      <c r="AY139" s="32"/>
      <c r="AZ139" s="64"/>
      <c r="BA139" s="32"/>
      <c r="BB139" s="64"/>
      <c r="BC139" s="51">
        <f t="shared" si="21"/>
        <v>0</v>
      </c>
      <c r="BD139" s="52">
        <f t="shared" si="22"/>
        <v>0</v>
      </c>
      <c r="BE139" s="53">
        <f t="shared" si="23"/>
        <v>0</v>
      </c>
      <c r="BF139" s="10" t="s">
        <v>131</v>
      </c>
      <c r="BG139" s="4" t="s">
        <v>132</v>
      </c>
      <c r="BH139" s="95"/>
    </row>
    <row r="140" spans="1:60" s="2" customFormat="1" ht="14.4" hidden="1" customHeight="1" x14ac:dyDescent="0.3">
      <c r="A140" s="10" t="s">
        <v>133</v>
      </c>
      <c r="B140" s="4" t="s">
        <v>134</v>
      </c>
      <c r="C140" s="19">
        <v>3.4274600000017017</v>
      </c>
      <c r="D140" s="33">
        <v>0</v>
      </c>
      <c r="E140" s="64"/>
      <c r="F140" s="2">
        <v>0</v>
      </c>
      <c r="G140" s="64"/>
      <c r="H140" s="32">
        <f>'24-25'!E141</f>
        <v>0</v>
      </c>
      <c r="I140" s="64"/>
      <c r="J140" s="32">
        <f>'24-25'!F141</f>
        <v>185.15</v>
      </c>
      <c r="K140" s="64">
        <v>200</v>
      </c>
      <c r="L140" s="32">
        <f>'24-25'!G141</f>
        <v>1521.3700000000003</v>
      </c>
      <c r="M140" s="64">
        <v>1600</v>
      </c>
      <c r="N140" s="34">
        <v>363.82000000000005</v>
      </c>
      <c r="O140" s="64">
        <v>363.82</v>
      </c>
      <c r="P140" s="32">
        <f>'24-25'!I141</f>
        <v>434.67999999999995</v>
      </c>
      <c r="Q140" s="64">
        <v>434.68</v>
      </c>
      <c r="R140" s="32">
        <f>'24-25'!J141</f>
        <v>390.18309999999974</v>
      </c>
      <c r="S140" s="64">
        <v>390.18</v>
      </c>
      <c r="T140" s="32">
        <f>'24-25'!K141</f>
        <v>294.16000000000003</v>
      </c>
      <c r="U140" s="64">
        <v>294.16000000000003</v>
      </c>
      <c r="V140" s="32">
        <f>'24-25'!L141</f>
        <v>635.42348000000038</v>
      </c>
      <c r="W140" s="64"/>
      <c r="X140" s="32">
        <f>'24-25'!M141</f>
        <v>45.449139999998607</v>
      </c>
      <c r="Y140" s="64">
        <v>540</v>
      </c>
      <c r="Z140" s="32">
        <f>'24-25'!N141</f>
        <v>0</v>
      </c>
      <c r="AA140" s="64">
        <v>50</v>
      </c>
      <c r="AB140" s="51">
        <f t="shared" si="15"/>
        <v>6.0317400000021735</v>
      </c>
      <c r="AC140" s="93">
        <f t="shared" si="16"/>
        <v>3870.2357199999992</v>
      </c>
      <c r="AD140" s="93">
        <f t="shared" si="17"/>
        <v>3872.8399999999997</v>
      </c>
      <c r="AE140" s="33">
        <f>'24-25'!P141</f>
        <v>0</v>
      </c>
      <c r="AF140" s="64"/>
      <c r="AG140" s="34">
        <f>'24-25'!Q141</f>
        <v>0</v>
      </c>
      <c r="AH140" s="64"/>
      <c r="AI140" s="34">
        <f>'24-25'!R141</f>
        <v>0</v>
      </c>
      <c r="AJ140" s="64"/>
      <c r="AK140" s="32"/>
      <c r="AL140" s="64"/>
      <c r="AM140" s="32"/>
      <c r="AN140" s="64"/>
      <c r="AO140" s="34"/>
      <c r="AP140" s="64"/>
      <c r="AQ140" s="32"/>
      <c r="AR140" s="64"/>
      <c r="AS140" s="32"/>
      <c r="AT140" s="64"/>
      <c r="AU140" s="32"/>
      <c r="AV140" s="64"/>
      <c r="AW140" s="32"/>
      <c r="AX140" s="64"/>
      <c r="AY140" s="32"/>
      <c r="AZ140" s="64"/>
      <c r="BA140" s="32"/>
      <c r="BB140" s="64"/>
      <c r="BC140" s="51">
        <f t="shared" si="21"/>
        <v>6.0317400000021735</v>
      </c>
      <c r="BD140" s="52">
        <f t="shared" si="22"/>
        <v>0</v>
      </c>
      <c r="BE140" s="53">
        <f t="shared" si="23"/>
        <v>0</v>
      </c>
      <c r="BF140" s="10" t="s">
        <v>133</v>
      </c>
      <c r="BG140" s="4" t="s">
        <v>134</v>
      </c>
      <c r="BH140" s="95"/>
    </row>
    <row r="141" spans="1:60" s="2" customFormat="1" ht="14.4" customHeight="1" x14ac:dyDescent="0.3">
      <c r="A141" s="10" t="s">
        <v>275</v>
      </c>
      <c r="B141" s="4" t="s">
        <v>135</v>
      </c>
      <c r="C141" s="19">
        <v>1465.378640000001</v>
      </c>
      <c r="D141" s="33">
        <v>0</v>
      </c>
      <c r="E141" s="64"/>
      <c r="F141" s="2">
        <v>0</v>
      </c>
      <c r="G141" s="64"/>
      <c r="H141" s="32">
        <f>'24-25'!E142</f>
        <v>0</v>
      </c>
      <c r="I141" s="64"/>
      <c r="J141" s="32">
        <f>'24-25'!F142</f>
        <v>0</v>
      </c>
      <c r="K141" s="64"/>
      <c r="L141" s="32">
        <f>'24-25'!G142</f>
        <v>8.2100000000000009</v>
      </c>
      <c r="M141" s="64"/>
      <c r="N141" s="34">
        <v>290.78000000000003</v>
      </c>
      <c r="O141" s="64"/>
      <c r="P141" s="32">
        <f>'24-25'!I142</f>
        <v>350.52</v>
      </c>
      <c r="Q141" s="64"/>
      <c r="R141" s="32">
        <f>'24-25'!J142</f>
        <v>190.38441999999964</v>
      </c>
      <c r="S141" s="64"/>
      <c r="T141" s="32">
        <f>'24-25'!K142</f>
        <v>284.76</v>
      </c>
      <c r="U141" s="64"/>
      <c r="V141" s="32">
        <f>'24-25'!L142</f>
        <v>826.70241999999791</v>
      </c>
      <c r="W141" s="64"/>
      <c r="X141" s="32">
        <f>'24-25'!M142</f>
        <v>0</v>
      </c>
      <c r="Y141" s="64"/>
      <c r="Z141" s="32">
        <f>'24-25'!N142</f>
        <v>0</v>
      </c>
      <c r="AA141" s="64"/>
      <c r="AB141" s="51">
        <f t="shared" si="15"/>
        <v>-485.9781999999966</v>
      </c>
      <c r="AC141" s="93">
        <f t="shared" si="16"/>
        <v>1951.3568399999976</v>
      </c>
      <c r="AD141" s="93">
        <f t="shared" si="17"/>
        <v>0</v>
      </c>
      <c r="AE141" s="33">
        <f>'24-25'!P142</f>
        <v>7.0600000001204533E-2</v>
      </c>
      <c r="AF141" s="64"/>
      <c r="AG141" s="34">
        <f>'24-25'!Q142</f>
        <v>0.12270000000200525</v>
      </c>
      <c r="AH141" s="64"/>
      <c r="AI141" s="34">
        <f>'24-25'!R142</f>
        <v>2.8644999999964691</v>
      </c>
      <c r="AJ141" s="64"/>
      <c r="AK141" s="32"/>
      <c r="AL141" s="64"/>
      <c r="AM141" s="32"/>
      <c r="AN141" s="64"/>
      <c r="AO141" s="34"/>
      <c r="AP141" s="64"/>
      <c r="AQ141" s="32"/>
      <c r="AR141" s="64"/>
      <c r="AS141" s="32"/>
      <c r="AT141" s="64"/>
      <c r="AU141" s="32"/>
      <c r="AV141" s="64"/>
      <c r="AW141" s="32"/>
      <c r="AX141" s="64"/>
      <c r="AY141" s="32"/>
      <c r="AZ141" s="64"/>
      <c r="BA141" s="32"/>
      <c r="BB141" s="64"/>
      <c r="BC141" s="51">
        <f t="shared" si="21"/>
        <v>-489.03599999999631</v>
      </c>
      <c r="BD141" s="52">
        <f t="shared" si="22"/>
        <v>3.0577999999996788</v>
      </c>
      <c r="BE141" s="53">
        <f t="shared" si="23"/>
        <v>0</v>
      </c>
      <c r="BF141" s="50" t="s">
        <v>275</v>
      </c>
      <c r="BG141" s="80" t="s">
        <v>135</v>
      </c>
      <c r="BH141" s="96"/>
    </row>
    <row r="142" spans="1:60" s="2" customFormat="1" x14ac:dyDescent="0.3">
      <c r="A142" s="10" t="s">
        <v>276</v>
      </c>
      <c r="B142" s="4" t="s">
        <v>136</v>
      </c>
      <c r="C142" s="19">
        <v>-8919.8870099999986</v>
      </c>
      <c r="D142" s="33">
        <v>0</v>
      </c>
      <c r="E142" s="64"/>
      <c r="F142" s="2">
        <v>0</v>
      </c>
      <c r="G142" s="64"/>
      <c r="H142" s="32">
        <f>'24-25'!E143</f>
        <v>0</v>
      </c>
      <c r="I142" s="64"/>
      <c r="J142" s="32">
        <f>'24-25'!F143</f>
        <v>0</v>
      </c>
      <c r="K142" s="64">
        <v>8919.89</v>
      </c>
      <c r="L142" s="32">
        <f>'24-25'!G143</f>
        <v>0</v>
      </c>
      <c r="M142" s="64"/>
      <c r="N142" s="34">
        <v>8.2100000000000009</v>
      </c>
      <c r="O142" s="64"/>
      <c r="P142" s="32">
        <f>'24-25'!I143</f>
        <v>0</v>
      </c>
      <c r="Q142" s="64"/>
      <c r="R142" s="32">
        <f>'24-25'!J143</f>
        <v>1936.3367000000026</v>
      </c>
      <c r="S142" s="64"/>
      <c r="T142" s="32">
        <v>0</v>
      </c>
      <c r="U142" s="64"/>
      <c r="V142" s="32">
        <f>'24-25'!L143</f>
        <v>22.278180000001345</v>
      </c>
      <c r="W142" s="64"/>
      <c r="X142" s="32">
        <f>'24-25'!M143</f>
        <v>0.19051999999956024</v>
      </c>
      <c r="Y142" s="64"/>
      <c r="Z142" s="32">
        <f>'24-25'!N143</f>
        <v>1.5380400000040755</v>
      </c>
      <c r="AA142" s="64"/>
      <c r="AB142" s="51">
        <f t="shared" si="15"/>
        <v>-1968.550450000007</v>
      </c>
      <c r="AC142" s="93">
        <f t="shared" si="16"/>
        <v>1968.5534400000076</v>
      </c>
      <c r="AD142" s="93">
        <f t="shared" si="17"/>
        <v>8919.89</v>
      </c>
      <c r="AE142" s="33">
        <f>'24-25'!P143</f>
        <v>1.2217400000001999</v>
      </c>
      <c r="AF142" s="64"/>
      <c r="AG142" s="34">
        <f>'24-25'!Q143</f>
        <v>0.74606000000282613</v>
      </c>
      <c r="AH142" s="64"/>
      <c r="AI142" s="34">
        <f>'24-25'!R143</f>
        <v>0.83267999999299713</v>
      </c>
      <c r="AJ142" s="64"/>
      <c r="AK142" s="32"/>
      <c r="AL142" s="64"/>
      <c r="AM142" s="32"/>
      <c r="AN142" s="64"/>
      <c r="AO142" s="34"/>
      <c r="AP142" s="64"/>
      <c r="AQ142" s="32"/>
      <c r="AR142" s="64"/>
      <c r="AS142" s="32"/>
      <c r="AT142" s="64"/>
      <c r="AU142" s="32"/>
      <c r="AV142" s="64"/>
      <c r="AW142" s="32"/>
      <c r="AX142" s="64"/>
      <c r="AY142" s="32"/>
      <c r="AZ142" s="64"/>
      <c r="BA142" s="32"/>
      <c r="BB142" s="64"/>
      <c r="BC142" s="51">
        <f t="shared" si="21"/>
        <v>-1971.350930000003</v>
      </c>
      <c r="BD142" s="52">
        <f t="shared" si="22"/>
        <v>2.800479999996023</v>
      </c>
      <c r="BE142" s="53">
        <f t="shared" si="23"/>
        <v>0</v>
      </c>
      <c r="BF142" s="50" t="s">
        <v>276</v>
      </c>
      <c r="BG142" s="80" t="s">
        <v>136</v>
      </c>
      <c r="BH142" s="96"/>
    </row>
    <row r="143" spans="1:60" s="2" customFormat="1" ht="14.4" hidden="1" customHeight="1" x14ac:dyDescent="0.3">
      <c r="A143" s="10" t="s">
        <v>277</v>
      </c>
      <c r="B143" s="4" t="s">
        <v>137</v>
      </c>
      <c r="C143" s="19">
        <v>405.93036000000012</v>
      </c>
      <c r="D143" s="33">
        <v>3.24</v>
      </c>
      <c r="E143" s="64"/>
      <c r="F143" s="2">
        <v>8.2100000000000009</v>
      </c>
      <c r="G143" s="64"/>
      <c r="H143" s="32">
        <f>'24-25'!E144</f>
        <v>0</v>
      </c>
      <c r="I143" s="64"/>
      <c r="J143" s="32">
        <f>'24-25'!F144</f>
        <v>8.2100000000000009</v>
      </c>
      <c r="K143" s="64"/>
      <c r="L143" s="32">
        <f>'24-25'!G144</f>
        <v>3.24</v>
      </c>
      <c r="M143" s="64"/>
      <c r="N143" s="34">
        <v>8.2100000000000009</v>
      </c>
      <c r="O143" s="64"/>
      <c r="P143" s="32">
        <f>'24-25'!I144</f>
        <v>0</v>
      </c>
      <c r="Q143" s="64"/>
      <c r="R143" s="32">
        <f>'24-25'!J144</f>
        <v>16.532900000000609</v>
      </c>
      <c r="S143" s="64"/>
      <c r="T143" s="32">
        <f>'24-25'!K144</f>
        <v>5.13</v>
      </c>
      <c r="U143" s="64"/>
      <c r="V143" s="32">
        <f>'24-25'!L144</f>
        <v>5.5827599999980837</v>
      </c>
      <c r="W143" s="64"/>
      <c r="X143" s="32">
        <f>'24-25'!M144</f>
        <v>6.0855800000017553</v>
      </c>
      <c r="Y143" s="64"/>
      <c r="Z143" s="32">
        <f>'24-25'!N144</f>
        <v>6.0569000000007502</v>
      </c>
      <c r="AA143" s="64"/>
      <c r="AB143" s="51">
        <f t="shared" si="15"/>
        <v>335.43221999999889</v>
      </c>
      <c r="AC143" s="93">
        <f t="shared" si="16"/>
        <v>70.4981400000012</v>
      </c>
      <c r="AD143" s="93">
        <f t="shared" si="17"/>
        <v>0</v>
      </c>
      <c r="AE143" s="33">
        <f>'24-25'!P144</f>
        <v>6.2606800000008391</v>
      </c>
      <c r="AF143" s="64"/>
      <c r="AG143" s="34">
        <f>'24-25'!Q144</f>
        <v>5.7128599999978809</v>
      </c>
      <c r="AH143" s="64"/>
      <c r="AI143" s="34">
        <f>'24-25'!R144</f>
        <v>5.1924600000007235</v>
      </c>
      <c r="AJ143" s="64"/>
      <c r="AK143" s="32"/>
      <c r="AL143" s="64"/>
      <c r="AM143" s="32"/>
      <c r="AN143" s="64"/>
      <c r="AO143" s="34"/>
      <c r="AP143" s="64"/>
      <c r="AQ143" s="32"/>
      <c r="AR143" s="64"/>
      <c r="AS143" s="32"/>
      <c r="AT143" s="64"/>
      <c r="AU143" s="32"/>
      <c r="AV143" s="64"/>
      <c r="AW143" s="32"/>
      <c r="AX143" s="64"/>
      <c r="AY143" s="32"/>
      <c r="AZ143" s="64"/>
      <c r="BA143" s="32"/>
      <c r="BB143" s="64"/>
      <c r="BC143" s="51">
        <f t="shared" si="21"/>
        <v>318.26621999999946</v>
      </c>
      <c r="BD143" s="52">
        <f t="shared" si="22"/>
        <v>17.165999999999443</v>
      </c>
      <c r="BE143" s="53">
        <f t="shared" si="23"/>
        <v>0</v>
      </c>
      <c r="BF143" s="10" t="s">
        <v>277</v>
      </c>
      <c r="BG143" s="4" t="s">
        <v>137</v>
      </c>
      <c r="BH143" s="95"/>
    </row>
    <row r="144" spans="1:60" s="2" customFormat="1" ht="14.4" customHeight="1" x14ac:dyDescent="0.3">
      <c r="A144" s="10" t="s">
        <v>278</v>
      </c>
      <c r="B144" s="4" t="s">
        <v>138</v>
      </c>
      <c r="C144" s="19">
        <v>394.47539999999481</v>
      </c>
      <c r="D144" s="33">
        <v>0</v>
      </c>
      <c r="E144" s="64"/>
      <c r="F144" s="2">
        <v>0</v>
      </c>
      <c r="G144" s="64"/>
      <c r="H144" s="32">
        <f>'24-25'!E145</f>
        <v>0</v>
      </c>
      <c r="I144" s="64"/>
      <c r="J144" s="32">
        <f>'24-25'!F145</f>
        <v>0</v>
      </c>
      <c r="K144" s="64"/>
      <c r="L144" s="32">
        <f>'24-25'!G145</f>
        <v>0</v>
      </c>
      <c r="M144" s="64"/>
      <c r="N144" s="34">
        <v>44.290000000000006</v>
      </c>
      <c r="O144" s="64"/>
      <c r="P144" s="32">
        <f>'24-25'!I145</f>
        <v>0</v>
      </c>
      <c r="Q144" s="64"/>
      <c r="R144" s="32">
        <f>'24-25'!J145</f>
        <v>120.12183999999782</v>
      </c>
      <c r="S144" s="64"/>
      <c r="T144" s="32">
        <v>0</v>
      </c>
      <c r="U144" s="64"/>
      <c r="V144" s="32">
        <f>'24-25'!L145</f>
        <v>325.31411999999716</v>
      </c>
      <c r="W144" s="64"/>
      <c r="X144" s="32">
        <f>'24-25'!M145</f>
        <v>1.8096000000052301</v>
      </c>
      <c r="Y144" s="64"/>
      <c r="Z144" s="32">
        <f>'24-25'!N145</f>
        <v>0</v>
      </c>
      <c r="AA144" s="64"/>
      <c r="AB144" s="51">
        <f t="shared" ref="AB144:AB160" si="24">C144-(AC144-AD144)</f>
        <v>-97.060160000005396</v>
      </c>
      <c r="AC144" s="93">
        <f t="shared" ref="AC144:AC160" si="25">D144+F144+H144+J144+L144+N144+P144+R144+T144+V144+X144+Z144</f>
        <v>491.5355600000002</v>
      </c>
      <c r="AD144" s="93">
        <f t="shared" ref="AD144:AD160" si="26">E144+G144+I144+K144+M144+O144+Q144+S144+U144+W144+Y144+AA144</f>
        <v>0</v>
      </c>
      <c r="AE144" s="33">
        <f>'24-25'!P145</f>
        <v>0</v>
      </c>
      <c r="AF144" s="64"/>
      <c r="AG144" s="34">
        <f>'24-25'!Q145</f>
        <v>0</v>
      </c>
      <c r="AH144" s="64"/>
      <c r="AI144" s="34">
        <f>'24-25'!R145</f>
        <v>0</v>
      </c>
      <c r="AJ144" s="64"/>
      <c r="AK144" s="32"/>
      <c r="AL144" s="64"/>
      <c r="AM144" s="32"/>
      <c r="AN144" s="64"/>
      <c r="AO144" s="34"/>
      <c r="AP144" s="64"/>
      <c r="AQ144" s="32"/>
      <c r="AR144" s="64"/>
      <c r="AS144" s="32"/>
      <c r="AT144" s="64"/>
      <c r="AU144" s="32"/>
      <c r="AV144" s="64"/>
      <c r="AW144" s="32"/>
      <c r="AX144" s="64"/>
      <c r="AY144" s="32"/>
      <c r="AZ144" s="64"/>
      <c r="BA144" s="32"/>
      <c r="BB144" s="64"/>
      <c r="BC144" s="51">
        <f t="shared" si="21"/>
        <v>-97.060160000005396</v>
      </c>
      <c r="BD144" s="52">
        <f t="shared" si="22"/>
        <v>0</v>
      </c>
      <c r="BE144" s="53">
        <f t="shared" si="23"/>
        <v>0</v>
      </c>
      <c r="BF144" s="50" t="s">
        <v>278</v>
      </c>
      <c r="BG144" s="80" t="s">
        <v>138</v>
      </c>
      <c r="BH144" s="96"/>
    </row>
    <row r="145" spans="1:61" s="2" customFormat="1" ht="14.4" hidden="1" customHeight="1" x14ac:dyDescent="0.3">
      <c r="A145" s="10" t="s">
        <v>279</v>
      </c>
      <c r="B145" s="4" t="s">
        <v>139</v>
      </c>
      <c r="C145" s="19">
        <v>385.03175999999985</v>
      </c>
      <c r="D145" s="33">
        <v>8.2100000000000009</v>
      </c>
      <c r="E145" s="64"/>
      <c r="F145" s="2">
        <v>11.450000000000001</v>
      </c>
      <c r="G145" s="64"/>
      <c r="H145" s="32">
        <f>'24-25'!E146</f>
        <v>0</v>
      </c>
      <c r="I145" s="64"/>
      <c r="J145" s="32">
        <f>'24-25'!F146</f>
        <v>8.2100000000000009</v>
      </c>
      <c r="K145" s="64"/>
      <c r="L145" s="32">
        <f>'24-25'!G146</f>
        <v>0</v>
      </c>
      <c r="M145" s="64"/>
      <c r="N145" s="34">
        <v>11.450000000000001</v>
      </c>
      <c r="O145" s="64"/>
      <c r="P145" s="32">
        <f>'24-25'!I146</f>
        <v>17.88</v>
      </c>
      <c r="Q145" s="64"/>
      <c r="R145" s="32">
        <f>'24-25'!J146</f>
        <v>11.893560000000335</v>
      </c>
      <c r="S145" s="64"/>
      <c r="T145" s="32">
        <f>'24-25'!K146</f>
        <v>7.65</v>
      </c>
      <c r="U145" s="64"/>
      <c r="V145" s="32">
        <f>'24-25'!L146</f>
        <v>7.451220000000653</v>
      </c>
      <c r="W145" s="64"/>
      <c r="X145" s="32">
        <f>'24-25'!M146</f>
        <v>6.0840199999998639</v>
      </c>
      <c r="Y145" s="64"/>
      <c r="Z145" s="32">
        <f>'24-25'!N146</f>
        <v>5.4686799999996953</v>
      </c>
      <c r="AA145" s="64"/>
      <c r="AB145" s="51">
        <f t="shared" si="24"/>
        <v>289.28427999999928</v>
      </c>
      <c r="AC145" s="93">
        <f t="shared" si="25"/>
        <v>95.747480000000564</v>
      </c>
      <c r="AD145" s="93">
        <f t="shared" si="26"/>
        <v>0</v>
      </c>
      <c r="AE145" s="33">
        <f>'24-25'!P146</f>
        <v>5.8993599999997448</v>
      </c>
      <c r="AF145" s="64"/>
      <c r="AG145" s="34">
        <f>'24-25'!Q146</f>
        <v>5.5442200000003972</v>
      </c>
      <c r="AH145" s="64"/>
      <c r="AI145" s="34">
        <f>'24-25'!R146</f>
        <v>5.31392000000048</v>
      </c>
      <c r="AJ145" s="64"/>
      <c r="AK145" s="32"/>
      <c r="AL145" s="64"/>
      <c r="AM145" s="32"/>
      <c r="AN145" s="64"/>
      <c r="AO145" s="34"/>
      <c r="AP145" s="64"/>
      <c r="AQ145" s="32"/>
      <c r="AR145" s="64"/>
      <c r="AS145" s="32"/>
      <c r="AT145" s="64"/>
      <c r="AU145" s="32"/>
      <c r="AV145" s="64"/>
      <c r="AW145" s="32"/>
      <c r="AX145" s="64"/>
      <c r="AY145" s="32"/>
      <c r="AZ145" s="64"/>
      <c r="BA145" s="32"/>
      <c r="BB145" s="64"/>
      <c r="BC145" s="51">
        <f t="shared" si="21"/>
        <v>272.52677999999867</v>
      </c>
      <c r="BD145" s="52">
        <f t="shared" si="22"/>
        <v>16.757500000000622</v>
      </c>
      <c r="BE145" s="53">
        <f t="shared" si="23"/>
        <v>0</v>
      </c>
      <c r="BF145" s="10" t="s">
        <v>279</v>
      </c>
      <c r="BG145" s="4" t="s">
        <v>139</v>
      </c>
      <c r="BH145" s="95"/>
    </row>
    <row r="146" spans="1:61" s="2" customFormat="1" ht="14.4" hidden="1" customHeight="1" x14ac:dyDescent="0.3">
      <c r="A146" s="10" t="s">
        <v>280</v>
      </c>
      <c r="B146" s="4" t="s">
        <v>140</v>
      </c>
      <c r="C146" s="19">
        <v>323.05355999999654</v>
      </c>
      <c r="D146" s="33">
        <v>0</v>
      </c>
      <c r="E146" s="64">
        <v>500</v>
      </c>
      <c r="F146" s="2">
        <v>0</v>
      </c>
      <c r="G146" s="64"/>
      <c r="H146" s="32">
        <f>'24-25'!E147</f>
        <v>145.83000000000001</v>
      </c>
      <c r="I146" s="64"/>
      <c r="J146" s="32">
        <f>'24-25'!F147</f>
        <v>171.97000000000003</v>
      </c>
      <c r="K146" s="64"/>
      <c r="L146" s="32">
        <f>'24-25'!G147</f>
        <v>1228.2300000000002</v>
      </c>
      <c r="M146" s="64">
        <v>2300</v>
      </c>
      <c r="N146" s="34">
        <v>1035.3100000000002</v>
      </c>
      <c r="O146" s="64">
        <v>1000</v>
      </c>
      <c r="P146" s="32">
        <f>'24-25'!I147</f>
        <v>1530.92</v>
      </c>
      <c r="Q146" s="64">
        <v>1531</v>
      </c>
      <c r="R146" s="32">
        <f>'24-25'!J147</f>
        <v>1640.3436200000049</v>
      </c>
      <c r="S146" s="64">
        <v>1600</v>
      </c>
      <c r="T146" s="32">
        <f>'24-25'!K147</f>
        <v>1579.13</v>
      </c>
      <c r="U146" s="64"/>
      <c r="V146" s="32">
        <f>'24-25'!L147</f>
        <v>1820.0406800000023</v>
      </c>
      <c r="W146" s="64">
        <v>2000</v>
      </c>
      <c r="X146" s="32">
        <f>'24-25'!M147</f>
        <v>773.12294000000736</v>
      </c>
      <c r="Y146" s="64"/>
      <c r="Z146" s="32">
        <f>'24-25'!N147</f>
        <v>23.071059999997175</v>
      </c>
      <c r="AA146" s="64">
        <v>1000</v>
      </c>
      <c r="AB146" s="51">
        <f t="shared" si="24"/>
        <v>306.08525999998517</v>
      </c>
      <c r="AC146" s="93">
        <f t="shared" si="25"/>
        <v>9947.9683000000114</v>
      </c>
      <c r="AD146" s="93">
        <f t="shared" si="26"/>
        <v>9931</v>
      </c>
      <c r="AE146" s="33">
        <f>'24-25'!P147</f>
        <v>0.42234000000305055</v>
      </c>
      <c r="AF146" s="64"/>
      <c r="AG146" s="34">
        <f>'24-25'!Q147</f>
        <v>0.99080000000502866</v>
      </c>
      <c r="AH146" s="64"/>
      <c r="AI146" s="34">
        <f>'24-25'!R147</f>
        <v>44.454619999990378</v>
      </c>
      <c r="AJ146" s="64"/>
      <c r="AK146" s="32"/>
      <c r="AL146" s="64"/>
      <c r="AM146" s="32"/>
      <c r="AN146" s="64"/>
      <c r="AO146" s="34"/>
      <c r="AP146" s="64"/>
      <c r="AQ146" s="32"/>
      <c r="AR146" s="64"/>
      <c r="AS146" s="32"/>
      <c r="AT146" s="64"/>
      <c r="AU146" s="32"/>
      <c r="AV146" s="64"/>
      <c r="AW146" s="32"/>
      <c r="AX146" s="64"/>
      <c r="AY146" s="32"/>
      <c r="AZ146" s="64"/>
      <c r="BA146" s="32"/>
      <c r="BB146" s="64"/>
      <c r="BC146" s="51">
        <f t="shared" si="21"/>
        <v>260.21749999998673</v>
      </c>
      <c r="BD146" s="52">
        <f t="shared" si="22"/>
        <v>45.867759999998455</v>
      </c>
      <c r="BE146" s="53">
        <f t="shared" si="23"/>
        <v>0</v>
      </c>
      <c r="BF146" s="10" t="s">
        <v>280</v>
      </c>
      <c r="BG146" s="4" t="s">
        <v>140</v>
      </c>
      <c r="BH146" s="95"/>
    </row>
    <row r="147" spans="1:61" s="2" customFormat="1" ht="14.4" hidden="1" customHeight="1" x14ac:dyDescent="0.3">
      <c r="A147" s="10" t="s">
        <v>281</v>
      </c>
      <c r="B147" s="4" t="s">
        <v>141</v>
      </c>
      <c r="C147" s="19">
        <v>-1448.4825299999991</v>
      </c>
      <c r="D147" s="33">
        <v>0</v>
      </c>
      <c r="E147" s="64"/>
      <c r="F147" s="2">
        <v>0</v>
      </c>
      <c r="G147" s="64"/>
      <c r="H147" s="32">
        <f>'24-25'!E148</f>
        <v>0</v>
      </c>
      <c r="I147" s="64">
        <v>1500</v>
      </c>
      <c r="J147" s="32">
        <f>'24-25'!F148</f>
        <v>0</v>
      </c>
      <c r="K147" s="64"/>
      <c r="L147" s="32">
        <f>'24-25'!G148</f>
        <v>0</v>
      </c>
      <c r="M147" s="64"/>
      <c r="N147" s="34">
        <v>32.840000000000003</v>
      </c>
      <c r="O147" s="64"/>
      <c r="P147" s="32">
        <f>'24-25'!I148</f>
        <v>0</v>
      </c>
      <c r="Q147" s="64"/>
      <c r="R147" s="32">
        <f>'24-25'!J148</f>
        <v>12.012359999998424</v>
      </c>
      <c r="S147" s="64"/>
      <c r="T147" s="32">
        <f>'24-25'!K148</f>
        <v>0</v>
      </c>
      <c r="U147" s="64"/>
      <c r="V147" s="32">
        <f>'24-25'!L148</f>
        <v>0</v>
      </c>
      <c r="W147" s="64"/>
      <c r="X147" s="32">
        <f>'24-25'!M148</f>
        <v>5.2835400000031223</v>
      </c>
      <c r="Y147" s="64"/>
      <c r="Z147" s="32">
        <f>'24-25'!N148</f>
        <v>0</v>
      </c>
      <c r="AA147" s="64"/>
      <c r="AB147" s="51">
        <f t="shared" si="24"/>
        <v>1.3815699999993285</v>
      </c>
      <c r="AC147" s="93">
        <f t="shared" si="25"/>
        <v>50.135900000001548</v>
      </c>
      <c r="AD147" s="93">
        <f t="shared" si="26"/>
        <v>1500</v>
      </c>
      <c r="AE147" s="33">
        <f>'24-25'!P148</f>
        <v>0</v>
      </c>
      <c r="AF147" s="64"/>
      <c r="AG147" s="34">
        <f>'24-25'!Q148</f>
        <v>0</v>
      </c>
      <c r="AH147" s="64"/>
      <c r="AI147" s="34">
        <f>'24-25'!R148</f>
        <v>0</v>
      </c>
      <c r="AJ147" s="64"/>
      <c r="AK147" s="32"/>
      <c r="AL147" s="64"/>
      <c r="AM147" s="32"/>
      <c r="AN147" s="64"/>
      <c r="AO147" s="34"/>
      <c r="AP147" s="64"/>
      <c r="AQ147" s="32"/>
      <c r="AR147" s="64"/>
      <c r="AS147" s="32"/>
      <c r="AT147" s="64"/>
      <c r="AU147" s="32"/>
      <c r="AV147" s="64"/>
      <c r="AW147" s="32"/>
      <c r="AX147" s="64"/>
      <c r="AY147" s="32"/>
      <c r="AZ147" s="64"/>
      <c r="BA147" s="32"/>
      <c r="BB147" s="64"/>
      <c r="BC147" s="51">
        <f t="shared" si="21"/>
        <v>1.3815699999993285</v>
      </c>
      <c r="BD147" s="52">
        <f t="shared" si="22"/>
        <v>0</v>
      </c>
      <c r="BE147" s="53">
        <f t="shared" si="23"/>
        <v>0</v>
      </c>
      <c r="BF147" s="10" t="s">
        <v>281</v>
      </c>
      <c r="BG147" s="4" t="s">
        <v>141</v>
      </c>
      <c r="BH147" s="95"/>
    </row>
    <row r="148" spans="1:61" s="2" customFormat="1" ht="14.4" hidden="1" customHeight="1" x14ac:dyDescent="0.3">
      <c r="A148" s="10" t="s">
        <v>282</v>
      </c>
      <c r="B148" s="4" t="s">
        <v>142</v>
      </c>
      <c r="C148" s="19">
        <v>1312.2457200000026</v>
      </c>
      <c r="D148" s="33">
        <v>259.04000000000002</v>
      </c>
      <c r="E148" s="64"/>
      <c r="F148" s="2">
        <v>0</v>
      </c>
      <c r="G148" s="64"/>
      <c r="H148" s="32">
        <f>'24-25'!E149</f>
        <v>0</v>
      </c>
      <c r="I148" s="64"/>
      <c r="J148" s="32">
        <f>'24-25'!F149</f>
        <v>455.64000000000004</v>
      </c>
      <c r="K148" s="64">
        <v>2000</v>
      </c>
      <c r="L148" s="32">
        <f>'24-25'!G149</f>
        <v>863.09</v>
      </c>
      <c r="M148" s="64"/>
      <c r="N148" s="34">
        <v>1610.2</v>
      </c>
      <c r="O148" s="64"/>
      <c r="P148" s="32">
        <f>'24-25'!I149</f>
        <v>1047.54</v>
      </c>
      <c r="Q148" s="64">
        <v>1000</v>
      </c>
      <c r="R148" s="32">
        <f>'24-25'!J149</f>
        <v>1105.9814399999932</v>
      </c>
      <c r="S148" s="64">
        <v>2000</v>
      </c>
      <c r="T148" s="32">
        <f>'24-25'!K149</f>
        <v>780.91</v>
      </c>
      <c r="U148" s="64"/>
      <c r="V148" s="32">
        <f>'24-25'!L149</f>
        <v>437.92493999999783</v>
      </c>
      <c r="W148" s="64">
        <v>1000</v>
      </c>
      <c r="X148" s="32">
        <f>'24-25'!M149</f>
        <v>445.78629999999595</v>
      </c>
      <c r="Y148" s="64"/>
      <c r="Z148" s="32">
        <f>'24-25'!N149</f>
        <v>563.02825999999072</v>
      </c>
      <c r="AA148" s="64">
        <v>1000</v>
      </c>
      <c r="AB148" s="51">
        <f t="shared" si="24"/>
        <v>743.10478000002422</v>
      </c>
      <c r="AC148" s="93">
        <f t="shared" si="25"/>
        <v>7569.1409399999784</v>
      </c>
      <c r="AD148" s="93">
        <f t="shared" si="26"/>
        <v>7000</v>
      </c>
      <c r="AE148" s="33">
        <f>'24-25'!P149</f>
        <v>260.36136000001426</v>
      </c>
      <c r="AF148" s="64"/>
      <c r="AG148" s="34">
        <f>'24-25'!Q149</f>
        <v>0</v>
      </c>
      <c r="AH148" s="64"/>
      <c r="AI148" s="34">
        <f>'24-25'!R149</f>
        <v>342.82587999999453</v>
      </c>
      <c r="AJ148" s="64"/>
      <c r="AK148" s="32"/>
      <c r="AL148" s="64"/>
      <c r="AM148" s="32"/>
      <c r="AN148" s="64"/>
      <c r="AO148" s="34"/>
      <c r="AP148" s="64"/>
      <c r="AQ148" s="32"/>
      <c r="AR148" s="64"/>
      <c r="AS148" s="32"/>
      <c r="AT148" s="64"/>
      <c r="AU148" s="32"/>
      <c r="AV148" s="64"/>
      <c r="AW148" s="32"/>
      <c r="AX148" s="64"/>
      <c r="AY148" s="32"/>
      <c r="AZ148" s="64"/>
      <c r="BA148" s="32"/>
      <c r="BB148" s="64"/>
      <c r="BC148" s="51">
        <f t="shared" si="21"/>
        <v>139.91754000001538</v>
      </c>
      <c r="BD148" s="52">
        <f t="shared" si="22"/>
        <v>603.18724000000884</v>
      </c>
      <c r="BE148" s="53">
        <f t="shared" si="23"/>
        <v>0</v>
      </c>
      <c r="BF148" s="10" t="s">
        <v>282</v>
      </c>
      <c r="BG148" s="4" t="s">
        <v>142</v>
      </c>
      <c r="BH148" s="95"/>
    </row>
    <row r="149" spans="1:61" s="2" customFormat="1" x14ac:dyDescent="0.3">
      <c r="A149" s="10" t="s">
        <v>283</v>
      </c>
      <c r="B149" s="4" t="s">
        <v>143</v>
      </c>
      <c r="C149" s="19">
        <v>-6.494110000001001</v>
      </c>
      <c r="D149" s="33">
        <v>0</v>
      </c>
      <c r="E149" s="64"/>
      <c r="F149" s="2">
        <v>0</v>
      </c>
      <c r="G149" s="64"/>
      <c r="H149" s="32">
        <f>'24-25'!E150</f>
        <v>0</v>
      </c>
      <c r="I149" s="64"/>
      <c r="J149" s="32">
        <f>'24-25'!F150</f>
        <v>8.2100000000000009</v>
      </c>
      <c r="K149" s="64"/>
      <c r="L149" s="32">
        <f>'24-25'!G150</f>
        <v>155.33000000000001</v>
      </c>
      <c r="M149" s="64"/>
      <c r="N149" s="34">
        <v>279.55</v>
      </c>
      <c r="O149" s="64">
        <v>450</v>
      </c>
      <c r="P149" s="32">
        <f>'24-25'!I150</f>
        <v>385.36</v>
      </c>
      <c r="Q149" s="64"/>
      <c r="R149" s="32">
        <f>'24-25'!J150</f>
        <v>247.66019999999651</v>
      </c>
      <c r="S149" s="64">
        <v>384.94</v>
      </c>
      <c r="T149" s="32">
        <f>'24-25'!K150</f>
        <v>857.1</v>
      </c>
      <c r="U149" s="64">
        <v>1104.76</v>
      </c>
      <c r="V149" s="32">
        <f>'24-25'!L150</f>
        <v>1058.6823200000003</v>
      </c>
      <c r="W149" s="64">
        <v>1058.68</v>
      </c>
      <c r="X149" s="32">
        <f>'24-25'!M150</f>
        <v>134.35677999999726</v>
      </c>
      <c r="Y149" s="64">
        <v>134.36000000000001</v>
      </c>
      <c r="Z149" s="32">
        <f>'24-25'!N150</f>
        <v>2.6031599999973238</v>
      </c>
      <c r="AA149" s="64"/>
      <c r="AB149" s="51">
        <f t="shared" si="24"/>
        <v>-2.606569999992189</v>
      </c>
      <c r="AC149" s="93">
        <f t="shared" si="25"/>
        <v>3128.8524599999914</v>
      </c>
      <c r="AD149" s="93">
        <f t="shared" si="26"/>
        <v>3132.7400000000002</v>
      </c>
      <c r="AE149" s="33">
        <f>'24-25'!P150</f>
        <v>2.7690199999983087</v>
      </c>
      <c r="AF149" s="64"/>
      <c r="AG149" s="34">
        <f>'24-25'!Q150</f>
        <v>2.4810799999985282</v>
      </c>
      <c r="AH149" s="64"/>
      <c r="AI149" s="34">
        <f>'24-25'!R150</f>
        <v>2.3164600000008795</v>
      </c>
      <c r="AJ149" s="64"/>
      <c r="AK149" s="32"/>
      <c r="AL149" s="64"/>
      <c r="AM149" s="32"/>
      <c r="AN149" s="64"/>
      <c r="AO149" s="34"/>
      <c r="AP149" s="64"/>
      <c r="AQ149" s="32"/>
      <c r="AR149" s="64"/>
      <c r="AS149" s="32"/>
      <c r="AT149" s="64"/>
      <c r="AU149" s="32"/>
      <c r="AV149" s="64"/>
      <c r="AW149" s="32"/>
      <c r="AX149" s="64"/>
      <c r="AY149" s="32"/>
      <c r="AZ149" s="64"/>
      <c r="BA149" s="32"/>
      <c r="BB149" s="64"/>
      <c r="BC149" s="51">
        <f t="shared" si="21"/>
        <v>-10.173129999989905</v>
      </c>
      <c r="BD149" s="52">
        <f t="shared" si="22"/>
        <v>7.5665599999977164</v>
      </c>
      <c r="BE149" s="53">
        <f t="shared" si="23"/>
        <v>0</v>
      </c>
      <c r="BF149" s="10" t="s">
        <v>283</v>
      </c>
      <c r="BG149" s="4" t="s">
        <v>143</v>
      </c>
      <c r="BH149" s="95"/>
      <c r="BI149" s="2" t="s">
        <v>478</v>
      </c>
    </row>
    <row r="150" spans="1:61" s="2" customFormat="1" hidden="1" x14ac:dyDescent="0.3">
      <c r="A150" s="10" t="s">
        <v>284</v>
      </c>
      <c r="B150" s="4" t="s">
        <v>481</v>
      </c>
      <c r="C150" s="19">
        <v>-1542.084239999997</v>
      </c>
      <c r="D150" s="33">
        <v>0</v>
      </c>
      <c r="E150" s="64"/>
      <c r="F150" s="2">
        <v>0</v>
      </c>
      <c r="G150" s="64"/>
      <c r="H150" s="32">
        <f>'24-25'!E151</f>
        <v>0</v>
      </c>
      <c r="I150" s="64"/>
      <c r="J150" s="32">
        <f>'24-25'!F151</f>
        <v>0</v>
      </c>
      <c r="K150" s="64"/>
      <c r="L150" s="32">
        <f>'24-25'!G151</f>
        <v>86.850000000000023</v>
      </c>
      <c r="M150" s="77">
        <v>1542.09</v>
      </c>
      <c r="N150" s="34">
        <v>119.69000000000003</v>
      </c>
      <c r="O150" s="64"/>
      <c r="P150" s="32">
        <f>'24-25'!I151</f>
        <v>255.26</v>
      </c>
      <c r="Q150" s="64"/>
      <c r="R150" s="32">
        <f>'24-25'!J151</f>
        <v>266.60535999999991</v>
      </c>
      <c r="S150" s="64"/>
      <c r="T150" s="32">
        <f>'24-25'!K151</f>
        <v>140.34</v>
      </c>
      <c r="U150" s="64"/>
      <c r="V150" s="32">
        <f>'24-25'!L151</f>
        <v>0</v>
      </c>
      <c r="W150" s="64"/>
      <c r="X150" s="32">
        <f>'24-25'!M151</f>
        <v>0</v>
      </c>
      <c r="Y150" s="64"/>
      <c r="Z150" s="32">
        <f>'24-25'!N151</f>
        <v>0</v>
      </c>
      <c r="AA150" s="64">
        <v>870</v>
      </c>
      <c r="AB150" s="51">
        <f t="shared" si="24"/>
        <v>1.2604000000033011</v>
      </c>
      <c r="AC150" s="93">
        <f t="shared" si="25"/>
        <v>868.74536000000001</v>
      </c>
      <c r="AD150" s="93">
        <f t="shared" si="26"/>
        <v>2412.09</v>
      </c>
      <c r="AE150" s="33">
        <f>'24-25'!P151</f>
        <v>0</v>
      </c>
      <c r="AF150" s="64"/>
      <c r="AG150" s="34">
        <f>'24-25'!Q151</f>
        <v>0</v>
      </c>
      <c r="AH150" s="64"/>
      <c r="AI150" s="34">
        <f>'24-25'!R151</f>
        <v>0</v>
      </c>
      <c r="AJ150" s="64"/>
      <c r="AK150" s="32"/>
      <c r="AL150" s="64"/>
      <c r="AM150" s="32"/>
      <c r="AN150" s="77"/>
      <c r="AO150" s="34"/>
      <c r="AP150" s="64"/>
      <c r="AQ150" s="32"/>
      <c r="AR150" s="64"/>
      <c r="AS150" s="32"/>
      <c r="AT150" s="64"/>
      <c r="AU150" s="32"/>
      <c r="AV150" s="64"/>
      <c r="AW150" s="32"/>
      <c r="AX150" s="64"/>
      <c r="AY150" s="32"/>
      <c r="AZ150" s="64"/>
      <c r="BA150" s="32"/>
      <c r="BB150" s="64"/>
      <c r="BC150" s="51">
        <f t="shared" si="21"/>
        <v>1.2604000000033011</v>
      </c>
      <c r="BD150" s="52">
        <f t="shared" si="22"/>
        <v>0</v>
      </c>
      <c r="BE150" s="53">
        <f t="shared" si="23"/>
        <v>0</v>
      </c>
      <c r="BF150" s="10" t="s">
        <v>284</v>
      </c>
      <c r="BG150" s="4" t="s">
        <v>481</v>
      </c>
      <c r="BH150" s="95"/>
    </row>
    <row r="151" spans="1:61" s="2" customFormat="1" ht="14.4" hidden="1" customHeight="1" x14ac:dyDescent="0.3">
      <c r="A151" s="10" t="s">
        <v>285</v>
      </c>
      <c r="B151" s="4" t="s">
        <v>144</v>
      </c>
      <c r="C151" s="19">
        <v>841.20156999999972</v>
      </c>
      <c r="D151" s="33">
        <v>0</v>
      </c>
      <c r="E151" s="64">
        <v>500</v>
      </c>
      <c r="F151" s="2">
        <v>0</v>
      </c>
      <c r="G151" s="64"/>
      <c r="H151" s="32">
        <f>'24-25'!E152</f>
        <v>0</v>
      </c>
      <c r="I151" s="64"/>
      <c r="J151" s="32">
        <f>'24-25'!F152</f>
        <v>82.100000000000009</v>
      </c>
      <c r="K151" s="64"/>
      <c r="L151" s="32">
        <f>'24-25'!G152</f>
        <v>549.19000000000005</v>
      </c>
      <c r="M151" s="64">
        <v>600</v>
      </c>
      <c r="N151" s="34">
        <v>1043.0800000000002</v>
      </c>
      <c r="O151" s="64">
        <v>1000</v>
      </c>
      <c r="P151" s="32">
        <f>'24-25'!I152</f>
        <v>996.36</v>
      </c>
      <c r="Q151" s="64">
        <v>1500</v>
      </c>
      <c r="R151" s="32">
        <f>'24-25'!J152</f>
        <v>1588.7261000000001</v>
      </c>
      <c r="S151" s="64">
        <v>2000</v>
      </c>
      <c r="T151" s="32">
        <f>'24-25'!K152</f>
        <v>1130.22</v>
      </c>
      <c r="U151" s="64">
        <v>1000</v>
      </c>
      <c r="V151" s="32">
        <f>'24-25'!L152</f>
        <v>99.982799999999941</v>
      </c>
      <c r="W151" s="64"/>
      <c r="X151" s="32">
        <f>'24-25'!M152</f>
        <v>29.466240000000436</v>
      </c>
      <c r="Y151" s="64"/>
      <c r="Z151" s="32">
        <f>'24-25'!N152</f>
        <v>0</v>
      </c>
      <c r="AA151" s="64"/>
      <c r="AB151" s="51">
        <f t="shared" si="24"/>
        <v>1922.0764299999987</v>
      </c>
      <c r="AC151" s="93">
        <f t="shared" si="25"/>
        <v>5519.125140000001</v>
      </c>
      <c r="AD151" s="93">
        <f t="shared" si="26"/>
        <v>6600</v>
      </c>
      <c r="AE151" s="33">
        <f>'24-25'!P152</f>
        <v>0</v>
      </c>
      <c r="AF151" s="64"/>
      <c r="AG151" s="34">
        <f>'24-25'!Q152</f>
        <v>4.2107400000000323</v>
      </c>
      <c r="AH151" s="64"/>
      <c r="AI151" s="34">
        <f>'24-25'!R152</f>
        <v>86.49449999999959</v>
      </c>
      <c r="AJ151" s="64">
        <v>100</v>
      </c>
      <c r="AK151" s="32"/>
      <c r="AL151" s="64"/>
      <c r="AM151" s="32"/>
      <c r="AN151" s="64"/>
      <c r="AO151" s="34"/>
      <c r="AP151" s="64"/>
      <c r="AQ151" s="32"/>
      <c r="AR151" s="64"/>
      <c r="AS151" s="32"/>
      <c r="AT151" s="64"/>
      <c r="AU151" s="32"/>
      <c r="AV151" s="64"/>
      <c r="AW151" s="32"/>
      <c r="AX151" s="64"/>
      <c r="AY151" s="32"/>
      <c r="AZ151" s="64"/>
      <c r="BA151" s="32"/>
      <c r="BB151" s="64"/>
      <c r="BC151" s="51">
        <f t="shared" si="21"/>
        <v>1931.3711899999992</v>
      </c>
      <c r="BD151" s="52">
        <f t="shared" si="22"/>
        <v>90.70523999999962</v>
      </c>
      <c r="BE151" s="53">
        <f t="shared" si="23"/>
        <v>100</v>
      </c>
      <c r="BF151" s="10" t="s">
        <v>285</v>
      </c>
      <c r="BG151" s="4" t="s">
        <v>144</v>
      </c>
      <c r="BH151" s="95"/>
    </row>
    <row r="152" spans="1:61" s="2" customFormat="1" x14ac:dyDescent="0.3">
      <c r="A152" s="10" t="s">
        <v>286</v>
      </c>
      <c r="B152" s="4" t="s">
        <v>3</v>
      </c>
      <c r="C152" s="19">
        <v>-479.75148999999999</v>
      </c>
      <c r="D152" s="33">
        <v>0</v>
      </c>
      <c r="E152" s="64"/>
      <c r="F152" s="2">
        <v>0</v>
      </c>
      <c r="G152" s="64"/>
      <c r="H152" s="32">
        <f>'24-25'!E153</f>
        <v>0</v>
      </c>
      <c r="I152" s="64"/>
      <c r="J152" s="32">
        <f>'24-25'!F153</f>
        <v>0</v>
      </c>
      <c r="K152" s="64"/>
      <c r="L152" s="32">
        <f>'24-25'!G153</f>
        <v>0</v>
      </c>
      <c r="M152" s="64"/>
      <c r="N152" s="34">
        <v>0</v>
      </c>
      <c r="O152" s="64"/>
      <c r="P152" s="32">
        <f>'24-25'!I153</f>
        <v>0</v>
      </c>
      <c r="Q152" s="64"/>
      <c r="R152" s="32">
        <f>'24-25'!J153</f>
        <v>0</v>
      </c>
      <c r="S152" s="64"/>
      <c r="T152" s="32">
        <f>'24-25'!K153</f>
        <v>0</v>
      </c>
      <c r="U152" s="64"/>
      <c r="V152" s="32">
        <f>'24-25'!L153</f>
        <v>0</v>
      </c>
      <c r="W152" s="64"/>
      <c r="X152" s="32">
        <f>'24-25'!M153</f>
        <v>0</v>
      </c>
      <c r="Y152" s="64"/>
      <c r="Z152" s="32">
        <f>'24-25'!N153</f>
        <v>0</v>
      </c>
      <c r="AA152" s="64"/>
      <c r="AB152" s="51">
        <f t="shared" si="24"/>
        <v>-479.75148999999999</v>
      </c>
      <c r="AC152" s="93">
        <f t="shared" si="25"/>
        <v>0</v>
      </c>
      <c r="AD152" s="93">
        <f t="shared" si="26"/>
        <v>0</v>
      </c>
      <c r="AE152" s="33">
        <v>0</v>
      </c>
      <c r="AF152" s="64"/>
      <c r="AG152" s="34">
        <f>'24-25'!Q153</f>
        <v>15.65</v>
      </c>
      <c r="AH152" s="64"/>
      <c r="AI152" s="34">
        <f>'24-25'!R153</f>
        <v>6.7421999999999986</v>
      </c>
      <c r="AJ152" s="64"/>
      <c r="AK152" s="32"/>
      <c r="AL152" s="64"/>
      <c r="AM152" s="32"/>
      <c r="AN152" s="64"/>
      <c r="AO152" s="34"/>
      <c r="AP152" s="64"/>
      <c r="AQ152" s="32"/>
      <c r="AR152" s="64"/>
      <c r="AS152" s="32"/>
      <c r="AT152" s="64"/>
      <c r="AU152" s="32"/>
      <c r="AV152" s="64"/>
      <c r="AW152" s="32"/>
      <c r="AX152" s="64"/>
      <c r="AY152" s="32"/>
      <c r="AZ152" s="64"/>
      <c r="BA152" s="32"/>
      <c r="BB152" s="64"/>
      <c r="BC152" s="51">
        <f t="shared" si="21"/>
        <v>-502.14368999999999</v>
      </c>
      <c r="BD152" s="52">
        <f t="shared" si="22"/>
        <v>22.392199999999999</v>
      </c>
      <c r="BE152" s="53">
        <f t="shared" si="23"/>
        <v>0</v>
      </c>
      <c r="BF152" s="50" t="s">
        <v>286</v>
      </c>
      <c r="BG152" s="80" t="s">
        <v>3</v>
      </c>
      <c r="BH152" s="96"/>
    </row>
    <row r="153" spans="1:61" s="2" customFormat="1" ht="14.4" customHeight="1" x14ac:dyDescent="0.3">
      <c r="A153" s="10" t="s">
        <v>145</v>
      </c>
      <c r="B153" s="4" t="s">
        <v>146</v>
      </c>
      <c r="C153" s="19">
        <v>-4039.0761799999973</v>
      </c>
      <c r="D153" s="33">
        <v>727.20000000000016</v>
      </c>
      <c r="E153" s="64">
        <v>4900</v>
      </c>
      <c r="F153" s="2">
        <v>1674.9700000000003</v>
      </c>
      <c r="G153" s="64">
        <v>1700</v>
      </c>
      <c r="H153" s="32">
        <f>'24-25'!E154</f>
        <v>2031.8700000000003</v>
      </c>
      <c r="I153" s="64">
        <v>2100</v>
      </c>
      <c r="J153" s="32">
        <f>'24-25'!F154</f>
        <v>1310.0800000000002</v>
      </c>
      <c r="K153" s="64">
        <v>1100</v>
      </c>
      <c r="L153" s="32">
        <f>'24-25'!G154</f>
        <v>2705.53</v>
      </c>
      <c r="M153" s="64">
        <v>3000</v>
      </c>
      <c r="N153" s="34">
        <v>1915.4800000000002</v>
      </c>
      <c r="O153" s="64"/>
      <c r="P153" s="32">
        <f>'24-25'!I154</f>
        <v>1977.62</v>
      </c>
      <c r="Q153" s="64">
        <v>4000</v>
      </c>
      <c r="R153" s="32">
        <f>'24-25'!J154</f>
        <v>2158.5627400000076</v>
      </c>
      <c r="S153" s="64">
        <v>2200</v>
      </c>
      <c r="T153" s="32">
        <f>'24-25'!K154</f>
        <v>2016.01</v>
      </c>
      <c r="U153" s="64">
        <v>2100</v>
      </c>
      <c r="V153" s="32">
        <f>'24-25'!L154</f>
        <v>2517.8869000000223</v>
      </c>
      <c r="W153" s="64">
        <v>2600</v>
      </c>
      <c r="X153" s="32">
        <f>'24-25'!M154</f>
        <v>658.76157999999032</v>
      </c>
      <c r="Y153" s="64"/>
      <c r="Z153" s="32">
        <f>'24-25'!N154</f>
        <v>536.02483999999765</v>
      </c>
      <c r="AA153" s="64">
        <v>550</v>
      </c>
      <c r="AB153" s="51">
        <f t="shared" si="24"/>
        <v>-19.072240000016791</v>
      </c>
      <c r="AC153" s="93">
        <f t="shared" si="25"/>
        <v>20229.996060000019</v>
      </c>
      <c r="AD153" s="93">
        <f t="shared" si="26"/>
        <v>24250</v>
      </c>
      <c r="AE153" s="33">
        <f>'24-25'!P154</f>
        <v>1216.9172399999893</v>
      </c>
      <c r="AF153" s="64"/>
      <c r="AG153" s="34">
        <f>'24-25'!Q154</f>
        <v>1979.45</v>
      </c>
      <c r="AH153" s="64">
        <v>4000</v>
      </c>
      <c r="AI153" s="34">
        <f>'24-25'!R154</f>
        <v>1578.6067999999852</v>
      </c>
      <c r="AJ153" s="64"/>
      <c r="AK153" s="32"/>
      <c r="AL153" s="64"/>
      <c r="AM153" s="32"/>
      <c r="AN153" s="64"/>
      <c r="AO153" s="34"/>
      <c r="AP153" s="64"/>
      <c r="AQ153" s="32"/>
      <c r="AR153" s="64"/>
      <c r="AS153" s="32"/>
      <c r="AT153" s="64"/>
      <c r="AU153" s="32"/>
      <c r="AV153" s="64"/>
      <c r="AW153" s="32"/>
      <c r="AX153" s="64"/>
      <c r="AY153" s="32"/>
      <c r="AZ153" s="64"/>
      <c r="BA153" s="32"/>
      <c r="BB153" s="64"/>
      <c r="BC153" s="51">
        <f t="shared" si="21"/>
        <v>-794.04627999999138</v>
      </c>
      <c r="BD153" s="52">
        <f t="shared" si="22"/>
        <v>4774.9740399999746</v>
      </c>
      <c r="BE153" s="53">
        <f t="shared" si="23"/>
        <v>4000</v>
      </c>
      <c r="BF153" s="50" t="s">
        <v>145</v>
      </c>
      <c r="BG153" s="80" t="s">
        <v>146</v>
      </c>
      <c r="BH153" s="96"/>
    </row>
    <row r="154" spans="1:61" s="2" customFormat="1" hidden="1" x14ac:dyDescent="0.3">
      <c r="A154" s="10" t="s">
        <v>147</v>
      </c>
      <c r="B154" s="4" t="s">
        <v>148</v>
      </c>
      <c r="C154" s="19">
        <v>-257.64713999999935</v>
      </c>
      <c r="D154" s="33">
        <v>0</v>
      </c>
      <c r="E154" s="64"/>
      <c r="F154" s="2">
        <v>0</v>
      </c>
      <c r="G154" s="64"/>
      <c r="H154" s="32">
        <f>'24-25'!E155</f>
        <v>0</v>
      </c>
      <c r="I154" s="64"/>
      <c r="J154" s="32">
        <f>'24-25'!F155</f>
        <v>0</v>
      </c>
      <c r="K154" s="64"/>
      <c r="L154" s="32">
        <f>'24-25'!G155</f>
        <v>0</v>
      </c>
      <c r="M154" s="64"/>
      <c r="N154" s="34">
        <v>0</v>
      </c>
      <c r="O154" s="64"/>
      <c r="P154" s="32">
        <f>'24-25'!I155</f>
        <v>0</v>
      </c>
      <c r="Q154" s="64"/>
      <c r="R154" s="32">
        <v>0</v>
      </c>
      <c r="S154" s="64"/>
      <c r="T154" s="32">
        <f>'24-25'!K155</f>
        <v>0</v>
      </c>
      <c r="U154" s="64"/>
      <c r="V154" s="32">
        <f>'24-25'!L155</f>
        <v>0</v>
      </c>
      <c r="W154" s="64"/>
      <c r="X154" s="32">
        <f>'24-25'!M155</f>
        <v>0</v>
      </c>
      <c r="Y154" s="64">
        <v>300</v>
      </c>
      <c r="Z154" s="32">
        <f>'24-25'!N155</f>
        <v>0</v>
      </c>
      <c r="AA154" s="64"/>
      <c r="AB154" s="51">
        <f t="shared" si="24"/>
        <v>42.352860000000646</v>
      </c>
      <c r="AC154" s="93">
        <f t="shared" si="25"/>
        <v>0</v>
      </c>
      <c r="AD154" s="93">
        <f t="shared" si="26"/>
        <v>300</v>
      </c>
      <c r="AE154" s="33">
        <f>'24-25'!P155</f>
        <v>0</v>
      </c>
      <c r="AF154" s="64"/>
      <c r="AG154" s="34">
        <f>'24-25'!Q155</f>
        <v>0</v>
      </c>
      <c r="AH154" s="64"/>
      <c r="AI154" s="34">
        <f>'24-25'!R155</f>
        <v>0</v>
      </c>
      <c r="AJ154" s="64"/>
      <c r="AK154" s="32"/>
      <c r="AL154" s="64"/>
      <c r="AM154" s="32"/>
      <c r="AN154" s="64"/>
      <c r="AO154" s="34"/>
      <c r="AP154" s="64"/>
      <c r="AQ154" s="32"/>
      <c r="AR154" s="64"/>
      <c r="AS154" s="32"/>
      <c r="AT154" s="64"/>
      <c r="AU154" s="32"/>
      <c r="AV154" s="64"/>
      <c r="AW154" s="32"/>
      <c r="AX154" s="64"/>
      <c r="AY154" s="32"/>
      <c r="AZ154" s="64"/>
      <c r="BA154" s="32"/>
      <c r="BB154" s="64"/>
      <c r="BC154" s="51">
        <f t="shared" si="21"/>
        <v>42.352860000000646</v>
      </c>
      <c r="BD154" s="52">
        <f t="shared" si="22"/>
        <v>0</v>
      </c>
      <c r="BE154" s="53">
        <f t="shared" si="23"/>
        <v>0</v>
      </c>
      <c r="BF154" s="10" t="s">
        <v>147</v>
      </c>
      <c r="BG154" s="4" t="s">
        <v>148</v>
      </c>
      <c r="BH154" s="95"/>
    </row>
    <row r="155" spans="1:61" s="2" customFormat="1" x14ac:dyDescent="0.3">
      <c r="A155" s="13" t="s">
        <v>287</v>
      </c>
      <c r="B155" s="14" t="s">
        <v>149</v>
      </c>
      <c r="C155" s="20">
        <v>469.46422000000166</v>
      </c>
      <c r="D155" s="44">
        <v>0</v>
      </c>
      <c r="E155" s="65"/>
      <c r="F155" s="45">
        <v>0</v>
      </c>
      <c r="G155" s="65"/>
      <c r="H155" s="46">
        <f>'24-25'!E156</f>
        <v>0</v>
      </c>
      <c r="I155" s="65"/>
      <c r="J155" s="46">
        <f>'24-25'!F156</f>
        <v>0</v>
      </c>
      <c r="K155" s="65"/>
      <c r="L155" s="32">
        <f>'24-25'!G156</f>
        <v>267.47000000000003</v>
      </c>
      <c r="M155" s="65"/>
      <c r="N155" s="35">
        <v>4632.05</v>
      </c>
      <c r="O155" s="65"/>
      <c r="P155" s="46">
        <f>'24-25'!I156</f>
        <v>4614.9799999999996</v>
      </c>
      <c r="Q155" s="65">
        <v>4500</v>
      </c>
      <c r="R155" s="32">
        <f>'24-25'!J156</f>
        <v>5758.3761399999894</v>
      </c>
      <c r="S155" s="65">
        <v>4600</v>
      </c>
      <c r="T155" s="2">
        <v>5277.46</v>
      </c>
      <c r="U155" s="65">
        <v>5710</v>
      </c>
      <c r="V155" s="32">
        <f>'24-25'!L156</f>
        <v>13383.707800000055</v>
      </c>
      <c r="W155" s="65">
        <v>5300</v>
      </c>
      <c r="X155" s="32">
        <f>'24-25'!M156</f>
        <v>1042.422419999968</v>
      </c>
      <c r="Y155" s="65">
        <v>7000</v>
      </c>
      <c r="Z155" s="32">
        <f>'24-25'!N156</f>
        <v>0</v>
      </c>
      <c r="AA155" s="65"/>
      <c r="AB155" s="51">
        <f t="shared" si="24"/>
        <v>-7397.0021400000114</v>
      </c>
      <c r="AC155" s="93">
        <f t="shared" si="25"/>
        <v>34976.466360000013</v>
      </c>
      <c r="AD155" s="93">
        <f t="shared" si="26"/>
        <v>27110</v>
      </c>
      <c r="AE155" s="33">
        <f>'24-25'!P156</f>
        <v>0</v>
      </c>
      <c r="AF155" s="65"/>
      <c r="AG155" s="34">
        <f>'24-25'!Q156</f>
        <v>0</v>
      </c>
      <c r="AH155" s="65"/>
      <c r="AI155" s="34">
        <f>'24-25'!R156</f>
        <v>0</v>
      </c>
      <c r="AJ155" s="65">
        <v>2000</v>
      </c>
      <c r="AK155" s="46"/>
      <c r="AL155" s="65"/>
      <c r="AM155" s="32"/>
      <c r="AN155" s="65"/>
      <c r="AO155" s="35"/>
      <c r="AP155" s="65"/>
      <c r="AQ155" s="46"/>
      <c r="AR155" s="65"/>
      <c r="AS155" s="32"/>
      <c r="AT155" s="65"/>
      <c r="AV155" s="65"/>
      <c r="AW155" s="32"/>
      <c r="AX155" s="65"/>
      <c r="AY155" s="32"/>
      <c r="AZ155" s="65"/>
      <c r="BA155" s="32"/>
      <c r="BB155" s="65"/>
      <c r="BC155" s="51">
        <f t="shared" si="21"/>
        <v>-5397.0021400000114</v>
      </c>
      <c r="BD155" s="52">
        <f t="shared" si="22"/>
        <v>0</v>
      </c>
      <c r="BE155" s="53">
        <f t="shared" si="23"/>
        <v>2000</v>
      </c>
      <c r="BF155" s="83" t="s">
        <v>287</v>
      </c>
      <c r="BG155" s="84" t="s">
        <v>149</v>
      </c>
      <c r="BH155" s="101"/>
    </row>
    <row r="156" spans="1:61" s="2" customFormat="1" hidden="1" x14ac:dyDescent="0.3">
      <c r="A156" s="9" t="s">
        <v>288</v>
      </c>
      <c r="B156" s="16"/>
      <c r="C156" s="21"/>
      <c r="D156" s="48"/>
      <c r="E156" s="75"/>
      <c r="F156" s="36"/>
      <c r="G156" s="36"/>
      <c r="H156" s="36"/>
      <c r="I156" s="36"/>
      <c r="J156" s="36"/>
      <c r="K156" s="36"/>
      <c r="L156" s="32" t="s">
        <v>478</v>
      </c>
      <c r="M156" s="36"/>
      <c r="N156" s="36"/>
      <c r="O156" s="57"/>
      <c r="P156" s="60"/>
      <c r="Q156" s="6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51" t="e">
        <f t="shared" si="24"/>
        <v>#VALUE!</v>
      </c>
      <c r="AC156" s="93" t="e">
        <f t="shared" si="25"/>
        <v>#VALUE!</v>
      </c>
      <c r="AD156" s="93">
        <f t="shared" si="26"/>
        <v>0</v>
      </c>
      <c r="AE156" s="48"/>
      <c r="AF156" s="75"/>
      <c r="AG156" s="36"/>
      <c r="AH156" s="36"/>
      <c r="AI156" s="36"/>
      <c r="AJ156" s="36"/>
      <c r="AK156" s="36"/>
      <c r="AL156" s="36"/>
      <c r="AM156" s="32" t="s">
        <v>478</v>
      </c>
      <c r="AN156" s="36"/>
      <c r="AO156" s="36"/>
      <c r="AP156" s="57"/>
      <c r="AQ156" s="60"/>
      <c r="AR156" s="6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51" t="e">
        <f t="shared" si="21"/>
        <v>#VALUE!</v>
      </c>
      <c r="BD156" s="52" t="e">
        <f t="shared" si="22"/>
        <v>#VALUE!</v>
      </c>
      <c r="BE156" s="53">
        <f t="shared" si="23"/>
        <v>0</v>
      </c>
      <c r="BF156" s="9" t="s">
        <v>288</v>
      </c>
    </row>
    <row r="157" spans="1:61" s="2" customFormat="1" hidden="1" x14ac:dyDescent="0.3">
      <c r="A157" s="10" t="s">
        <v>289</v>
      </c>
      <c r="B157" s="7"/>
      <c r="C157" s="19"/>
      <c r="D157" s="33"/>
      <c r="E157" s="64"/>
      <c r="F157" s="34"/>
      <c r="G157" s="34"/>
      <c r="H157" s="32"/>
      <c r="I157" s="34"/>
      <c r="J157" s="32"/>
      <c r="K157" s="34"/>
      <c r="L157" s="32"/>
      <c r="M157" s="34"/>
      <c r="N157" s="34"/>
      <c r="O157" s="58"/>
      <c r="P157" s="61"/>
      <c r="Q157" s="67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51">
        <f t="shared" si="24"/>
        <v>0</v>
      </c>
      <c r="AC157" s="93">
        <f t="shared" si="25"/>
        <v>0</v>
      </c>
      <c r="AD157" s="93">
        <f t="shared" si="26"/>
        <v>0</v>
      </c>
      <c r="AE157" s="33"/>
      <c r="AF157" s="64"/>
      <c r="AG157" s="34"/>
      <c r="AH157" s="34"/>
      <c r="AI157" s="32"/>
      <c r="AJ157" s="34"/>
      <c r="AK157" s="32"/>
      <c r="AL157" s="34"/>
      <c r="AM157" s="32"/>
      <c r="AN157" s="34"/>
      <c r="AO157" s="34"/>
      <c r="AP157" s="58"/>
      <c r="AQ157" s="61"/>
      <c r="AR157" s="67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51">
        <f t="shared" si="21"/>
        <v>0</v>
      </c>
      <c r="BD157" s="52">
        <f t="shared" si="22"/>
        <v>0</v>
      </c>
      <c r="BE157" s="53">
        <f t="shared" si="23"/>
        <v>0</v>
      </c>
      <c r="BF157" s="10" t="s">
        <v>289</v>
      </c>
    </row>
    <row r="158" spans="1:61" s="2" customFormat="1" hidden="1" x14ac:dyDescent="0.3">
      <c r="A158" s="11" t="s">
        <v>290</v>
      </c>
      <c r="B158" s="7"/>
      <c r="C158" s="19"/>
      <c r="D158" s="37"/>
      <c r="E158" s="64"/>
      <c r="F158" s="34"/>
      <c r="G158" s="34"/>
      <c r="H158" s="32"/>
      <c r="I158" s="34"/>
      <c r="J158" s="32"/>
      <c r="K158" s="34"/>
      <c r="L158" s="32"/>
      <c r="M158" s="34"/>
      <c r="N158" s="34"/>
      <c r="O158" s="58"/>
      <c r="P158" s="61"/>
      <c r="Q158" s="67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51">
        <f t="shared" si="24"/>
        <v>0</v>
      </c>
      <c r="AC158" s="93">
        <f t="shared" si="25"/>
        <v>0</v>
      </c>
      <c r="AD158" s="93">
        <f t="shared" si="26"/>
        <v>0</v>
      </c>
      <c r="AE158" s="37"/>
      <c r="AF158" s="64"/>
      <c r="AG158" s="34"/>
      <c r="AH158" s="34"/>
      <c r="AI158" s="32"/>
      <c r="AJ158" s="34"/>
      <c r="AK158" s="32"/>
      <c r="AL158" s="34"/>
      <c r="AM158" s="32"/>
      <c r="AN158" s="34"/>
      <c r="AO158" s="34"/>
      <c r="AP158" s="58"/>
      <c r="AQ158" s="61"/>
      <c r="AR158" s="67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51">
        <f t="shared" si="21"/>
        <v>0</v>
      </c>
      <c r="BD158" s="52">
        <f t="shared" si="22"/>
        <v>0</v>
      </c>
      <c r="BE158" s="53">
        <f t="shared" si="23"/>
        <v>0</v>
      </c>
      <c r="BF158" s="11" t="s">
        <v>290</v>
      </c>
    </row>
    <row r="159" spans="1:61" s="2" customFormat="1" ht="15" hidden="1" thickBot="1" x14ac:dyDescent="0.35">
      <c r="A159" s="17" t="s">
        <v>291</v>
      </c>
      <c r="B159" s="8"/>
      <c r="C159" s="22"/>
      <c r="D159" s="38"/>
      <c r="E159" s="76"/>
      <c r="F159" s="39"/>
      <c r="G159" s="39"/>
      <c r="H159" s="49"/>
      <c r="I159" s="39"/>
      <c r="J159" s="49"/>
      <c r="K159" s="39"/>
      <c r="L159" s="32"/>
      <c r="M159" s="39"/>
      <c r="N159" s="39"/>
      <c r="O159" s="59"/>
      <c r="P159" s="62"/>
      <c r="Q159" s="68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51">
        <f t="shared" si="24"/>
        <v>0</v>
      </c>
      <c r="AC159" s="93">
        <f t="shared" si="25"/>
        <v>0</v>
      </c>
      <c r="AD159" s="93">
        <f t="shared" si="26"/>
        <v>0</v>
      </c>
      <c r="AE159" s="38"/>
      <c r="AF159" s="76"/>
      <c r="AG159" s="39"/>
      <c r="AH159" s="39"/>
      <c r="AI159" s="49"/>
      <c r="AJ159" s="39"/>
      <c r="AK159" s="49"/>
      <c r="AL159" s="39"/>
      <c r="AM159" s="32"/>
      <c r="AN159" s="39"/>
      <c r="AO159" s="39"/>
      <c r="AP159" s="59"/>
      <c r="AQ159" s="62"/>
      <c r="AR159" s="68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51">
        <f t="shared" si="21"/>
        <v>0</v>
      </c>
      <c r="BD159" s="52">
        <f t="shared" si="22"/>
        <v>0</v>
      </c>
      <c r="BE159" s="53">
        <f t="shared" si="23"/>
        <v>0</v>
      </c>
      <c r="BF159" s="17" t="s">
        <v>291</v>
      </c>
    </row>
    <row r="160" spans="1:61" ht="15" hidden="1" customHeight="1" thickBot="1" x14ac:dyDescent="0.35">
      <c r="A160" s="1"/>
      <c r="B160" s="15" t="s">
        <v>150</v>
      </c>
      <c r="C160" s="23">
        <f>SUBTOTAL(9,C3:C159)</f>
        <v>-215154.69204000008</v>
      </c>
      <c r="D160" s="47">
        <v>328689.09999999998</v>
      </c>
      <c r="E160" s="69">
        <f>SUM(E3:E155)</f>
        <v>472562.68</v>
      </c>
      <c r="F160" s="12">
        <f>SUM(F3:F159)</f>
        <v>293908.4600000002</v>
      </c>
      <c r="G160" s="12">
        <f>SUM(G3:G155)</f>
        <v>338181.04000000004</v>
      </c>
      <c r="H160" s="12">
        <f>SUM(H3:H155)</f>
        <v>213847.56999999998</v>
      </c>
      <c r="I160" s="12">
        <f>SUM(I3:I155)</f>
        <v>307559.23</v>
      </c>
      <c r="J160" s="12">
        <f>SUM(J3:J155)</f>
        <v>164419.47</v>
      </c>
      <c r="K160" s="12">
        <f>SUM(K3:K155)</f>
        <v>221798.72000000003</v>
      </c>
      <c r="L160" s="32">
        <f>'24-25'!G161</f>
        <v>210151.76000000007</v>
      </c>
      <c r="M160" s="12">
        <f>SUM(M3:M155)</f>
        <v>186929.5</v>
      </c>
      <c r="N160" s="12">
        <f>SUM(N3:N155)</f>
        <v>164161.62000000002</v>
      </c>
      <c r="O160" s="12">
        <f>SUM(O3:O155)</f>
        <v>128170.28000000003</v>
      </c>
      <c r="P160" s="12">
        <f>SUM(P3:P155)</f>
        <v>177891.87999999998</v>
      </c>
      <c r="Q160" s="69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51">
        <f t="shared" si="24"/>
        <v>-113023.10204000023</v>
      </c>
      <c r="AC160" s="93">
        <f t="shared" si="25"/>
        <v>1553069.86</v>
      </c>
      <c r="AD160" s="93">
        <f t="shared" si="26"/>
        <v>1655201.45</v>
      </c>
      <c r="AE160" s="47">
        <v>328689.09999999998</v>
      </c>
      <c r="AF160" s="69">
        <f>SUM(AF3:AF155)</f>
        <v>253851.82455550003</v>
      </c>
      <c r="AG160" s="12">
        <f>SUM(AG3:AG159)</f>
        <v>288975.84480000043</v>
      </c>
      <c r="AH160" s="12">
        <f>SUM(AH3:AH155)</f>
        <v>351242.31999999995</v>
      </c>
      <c r="AI160" s="12">
        <f>SUM(AI3:AI155)</f>
        <v>231450.23989999958</v>
      </c>
      <c r="AJ160" s="12">
        <f>SUM(AJ3:AJ155)</f>
        <v>232992.52000000005</v>
      </c>
      <c r="AK160" s="12">
        <f>SUM(AK3:AK155)</f>
        <v>0</v>
      </c>
      <c r="AL160" s="12">
        <f>SUM(AL3:AL155)</f>
        <v>81123</v>
      </c>
      <c r="AM160" s="32">
        <f>'24-25'!AL161</f>
        <v>0</v>
      </c>
      <c r="AN160" s="12">
        <f>SUM(AN3:AN155)</f>
        <v>0</v>
      </c>
      <c r="AO160" s="12">
        <f>SUM(AO3:AO155)</f>
        <v>0</v>
      </c>
      <c r="AP160" s="12">
        <f>SUM(AP3:AP155)</f>
        <v>0</v>
      </c>
      <c r="AQ160" s="12">
        <f>SUM(AQ3:AQ155)</f>
        <v>0</v>
      </c>
      <c r="AR160" s="12">
        <f t="shared" ref="AR160:BB160" si="27">SUM(AR3:AR155)</f>
        <v>0</v>
      </c>
      <c r="AS160" s="12">
        <f t="shared" si="27"/>
        <v>0</v>
      </c>
      <c r="AT160" s="12">
        <f t="shared" si="27"/>
        <v>0</v>
      </c>
      <c r="AU160" s="12">
        <f t="shared" si="27"/>
        <v>0</v>
      </c>
      <c r="AV160" s="12">
        <f t="shared" si="27"/>
        <v>0</v>
      </c>
      <c r="AW160" s="12">
        <f t="shared" si="27"/>
        <v>0</v>
      </c>
      <c r="AX160" s="12">
        <f t="shared" si="27"/>
        <v>0</v>
      </c>
      <c r="AY160" s="12">
        <f t="shared" si="27"/>
        <v>0</v>
      </c>
      <c r="AZ160" s="12">
        <f>SUM(AZ3:AZ155)</f>
        <v>0</v>
      </c>
      <c r="BA160" s="12">
        <f t="shared" si="27"/>
        <v>0</v>
      </c>
      <c r="BB160" s="12">
        <f t="shared" si="27"/>
        <v>0</v>
      </c>
      <c r="BC160" s="51">
        <f t="shared" si="21"/>
        <v>-42928.622184500186</v>
      </c>
      <c r="BD160" s="52">
        <f t="shared" si="22"/>
        <v>849115.18469999998</v>
      </c>
      <c r="BE160" s="53">
        <f t="shared" si="23"/>
        <v>919209.66455550003</v>
      </c>
    </row>
    <row r="161" spans="2:28" ht="14.4" hidden="1" customHeight="1" x14ac:dyDescent="0.3">
      <c r="B161" t="s">
        <v>484</v>
      </c>
      <c r="C161" s="3" t="e">
        <f>C3:C155</f>
        <v>#VALUE!</v>
      </c>
      <c r="N161" s="3">
        <f>D160+F160+H160+J160+L160+N160</f>
        <v>1375177.9800000002</v>
      </c>
      <c r="O161" s="3">
        <f>C160+D160+F160+H160+J160+L160+N160</f>
        <v>1160023.2879600001</v>
      </c>
      <c r="U161" s="3" t="s">
        <v>478</v>
      </c>
    </row>
    <row r="162" spans="2:28" ht="14.4" hidden="1" customHeight="1" x14ac:dyDescent="0.3">
      <c r="B162" t="s">
        <v>485</v>
      </c>
      <c r="O162" s="3">
        <f>E160+G160+I160+K160+M160+O160</f>
        <v>1655201.45</v>
      </c>
      <c r="U162" s="3" t="s">
        <v>478</v>
      </c>
      <c r="V162" s="3" t="s">
        <v>478</v>
      </c>
    </row>
    <row r="163" spans="2:28" hidden="1" x14ac:dyDescent="0.3">
      <c r="AA163" s="3" t="s">
        <v>478</v>
      </c>
    </row>
    <row r="166" spans="2:28" x14ac:dyDescent="0.3">
      <c r="W166" s="3" t="s">
        <v>478</v>
      </c>
    </row>
    <row r="167" spans="2:28" x14ac:dyDescent="0.3">
      <c r="T167" s="3" t="s">
        <v>478</v>
      </c>
    </row>
    <row r="168" spans="2:28" x14ac:dyDescent="0.3">
      <c r="I168" s="3" t="s">
        <v>478</v>
      </c>
      <c r="K168" s="3" t="s">
        <v>478</v>
      </c>
    </row>
    <row r="170" spans="2:28" x14ac:dyDescent="0.3">
      <c r="J170" s="3" t="s">
        <v>478</v>
      </c>
      <c r="T170" s="3" t="s">
        <v>478</v>
      </c>
      <c r="AB170" s="3" t="s">
        <v>478</v>
      </c>
    </row>
    <row r="172" spans="2:28" x14ac:dyDescent="0.3">
      <c r="C172" s="3" t="s">
        <v>478</v>
      </c>
      <c r="F172" s="3" t="s">
        <v>478</v>
      </c>
    </row>
    <row r="176" spans="2:28" x14ac:dyDescent="0.3">
      <c r="J176" s="3" t="s">
        <v>478</v>
      </c>
    </row>
    <row r="181" spans="6:6" x14ac:dyDescent="0.3">
      <c r="F181" s="3" t="s">
        <v>478</v>
      </c>
    </row>
    <row r="363" spans="1:1" x14ac:dyDescent="0.3">
      <c r="A363" s="78"/>
    </row>
  </sheetData>
  <sheetProtection password="83AF" sheet="1" objects="1" scenarios="1"/>
  <autoFilter ref="A2:BI163">
    <filterColumn colId="54">
      <customFilters>
        <customFilter operator="lessThan" val="0"/>
      </customFilters>
    </filterColumn>
  </autoFilter>
  <mergeCells count="1">
    <mergeCell ref="AE1:BB1"/>
  </mergeCells>
  <conditionalFormatting sqref="AB3:AD160">
    <cfRule type="cellIs" dxfId="2" priority="3" operator="lessThan">
      <formula>-500</formula>
    </cfRule>
  </conditionalFormatting>
  <conditionalFormatting sqref="BC4:BC160">
    <cfRule type="cellIs" dxfId="1" priority="2" operator="lessThan">
      <formula>-500</formula>
    </cfRule>
  </conditionalFormatting>
  <conditionalFormatting sqref="BC3">
    <cfRule type="cellIs" dxfId="0" priority="1" operator="lessThan">
      <formula>-500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topLeftCell="A172" workbookViewId="0">
      <selection sqref="A1:XFD1048576"/>
    </sheetView>
  </sheetViews>
  <sheetFormatPr defaultRowHeight="14.4" x14ac:dyDescent="0.3"/>
  <cols>
    <col min="1" max="1" width="8.88671875" style="104"/>
    <col min="2" max="11" width="8.88671875" style="104" customWidth="1"/>
    <col min="12" max="12" width="11.33203125" style="104" customWidth="1"/>
    <col min="13" max="13" width="10" style="104" customWidth="1"/>
    <col min="14" max="14" width="10.33203125" style="104" customWidth="1"/>
    <col min="15" max="15" width="14" style="104" customWidth="1"/>
    <col min="16" max="16" width="12.6640625" style="104" customWidth="1"/>
    <col min="17" max="18" width="10.33203125" style="104" customWidth="1"/>
    <col min="19" max="20" width="10.33203125" style="104" hidden="1" customWidth="1"/>
    <col min="21" max="27" width="8.88671875" style="104" hidden="1" customWidth="1"/>
    <col min="28" max="16384" width="8.88671875" style="104"/>
  </cols>
  <sheetData>
    <row r="1" spans="1:28" ht="15" thickBot="1" x14ac:dyDescent="0.35">
      <c r="B1" s="105" t="s">
        <v>502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105" t="s">
        <v>503</v>
      </c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15" thickBot="1" x14ac:dyDescent="0.35">
      <c r="A2" s="107" t="s">
        <v>323</v>
      </c>
      <c r="B2" s="108" t="s">
        <v>151</v>
      </c>
      <c r="C2" s="109" t="s">
        <v>313</v>
      </c>
      <c r="D2" s="110" t="s">
        <v>314</v>
      </c>
      <c r="E2" s="109" t="s">
        <v>315</v>
      </c>
      <c r="F2" s="111" t="s">
        <v>316</v>
      </c>
      <c r="G2" s="109" t="s">
        <v>317</v>
      </c>
      <c r="H2" s="110" t="s">
        <v>318</v>
      </c>
      <c r="I2" s="112" t="s">
        <v>319</v>
      </c>
      <c r="J2" s="109" t="s">
        <v>320</v>
      </c>
      <c r="K2" s="109" t="s">
        <v>321</v>
      </c>
      <c r="L2" s="109" t="s">
        <v>322</v>
      </c>
      <c r="M2" s="109" t="s">
        <v>292</v>
      </c>
      <c r="N2" s="109" t="s">
        <v>293</v>
      </c>
      <c r="O2" s="113" t="s">
        <v>506</v>
      </c>
      <c r="P2" s="113" t="s">
        <v>313</v>
      </c>
      <c r="Q2" s="114" t="s">
        <v>314</v>
      </c>
      <c r="R2" s="114" t="s">
        <v>315</v>
      </c>
      <c r="S2" s="114" t="s">
        <v>316</v>
      </c>
      <c r="T2" s="114" t="s">
        <v>317</v>
      </c>
      <c r="U2" s="114" t="s">
        <v>318</v>
      </c>
      <c r="V2" s="114" t="s">
        <v>319</v>
      </c>
      <c r="W2" s="114" t="s">
        <v>320</v>
      </c>
      <c r="X2" s="114" t="s">
        <v>321</v>
      </c>
      <c r="Y2" s="114" t="s">
        <v>322</v>
      </c>
      <c r="Z2" s="114" t="s">
        <v>292</v>
      </c>
      <c r="AA2" s="115" t="s">
        <v>293</v>
      </c>
      <c r="AB2" s="108" t="s">
        <v>151</v>
      </c>
    </row>
    <row r="3" spans="1:28" ht="15" thickBot="1" x14ac:dyDescent="0.35">
      <c r="A3" s="116" t="s">
        <v>324</v>
      </c>
      <c r="B3" s="117"/>
      <c r="C3" s="113" t="s">
        <v>505</v>
      </c>
      <c r="D3" s="114" t="s">
        <v>505</v>
      </c>
      <c r="E3" s="113" t="s">
        <v>505</v>
      </c>
      <c r="F3" s="114" t="s">
        <v>505</v>
      </c>
      <c r="G3" s="113" t="s">
        <v>505</v>
      </c>
      <c r="H3" s="114" t="s">
        <v>505</v>
      </c>
      <c r="I3" s="113" t="s">
        <v>505</v>
      </c>
      <c r="J3" s="114" t="s">
        <v>505</v>
      </c>
      <c r="K3" s="113" t="s">
        <v>505</v>
      </c>
      <c r="L3" s="114" t="s">
        <v>505</v>
      </c>
      <c r="M3" s="113" t="s">
        <v>505</v>
      </c>
      <c r="N3" s="114" t="s">
        <v>505</v>
      </c>
      <c r="O3" s="114" t="s">
        <v>505</v>
      </c>
      <c r="P3" s="109" t="s">
        <v>504</v>
      </c>
      <c r="Q3" s="111" t="s">
        <v>504</v>
      </c>
      <c r="R3" s="109" t="s">
        <v>504</v>
      </c>
      <c r="S3" s="111" t="s">
        <v>504</v>
      </c>
      <c r="T3" s="109" t="s">
        <v>504</v>
      </c>
      <c r="U3" s="111" t="s">
        <v>504</v>
      </c>
      <c r="V3" s="109" t="s">
        <v>504</v>
      </c>
      <c r="W3" s="111" t="s">
        <v>504</v>
      </c>
      <c r="X3" s="109" t="s">
        <v>504</v>
      </c>
      <c r="Y3" s="111" t="s">
        <v>504</v>
      </c>
      <c r="Z3" s="109" t="s">
        <v>504</v>
      </c>
      <c r="AA3" s="111" t="s">
        <v>504</v>
      </c>
      <c r="AB3" s="117"/>
    </row>
    <row r="4" spans="1:28" ht="15" thickBot="1" x14ac:dyDescent="0.35">
      <c r="A4" s="118" t="s">
        <v>325</v>
      </c>
      <c r="B4" s="119" t="s">
        <v>152</v>
      </c>
      <c r="C4" s="120">
        <v>0</v>
      </c>
      <c r="D4" s="121">
        <v>3.24</v>
      </c>
      <c r="E4" s="121">
        <v>8.2100000000000009</v>
      </c>
      <c r="F4" s="121">
        <v>8.2100000000000009</v>
      </c>
      <c r="G4" s="121">
        <v>2376.94</v>
      </c>
      <c r="H4" s="121">
        <v>2047.91</v>
      </c>
      <c r="I4" s="121">
        <v>2120.06</v>
      </c>
      <c r="J4" s="121">
        <v>2724.6200400000052</v>
      </c>
      <c r="K4" s="121">
        <v>1849.07</v>
      </c>
      <c r="L4" s="122">
        <v>2361.711299999999</v>
      </c>
      <c r="M4" s="123">
        <v>1.7670999999966259</v>
      </c>
      <c r="N4" s="124">
        <v>1.7405800000046838</v>
      </c>
      <c r="O4" s="124"/>
      <c r="P4" s="122">
        <v>1.6428600000105689</v>
      </c>
      <c r="Q4" s="125">
        <v>1.9196999999918261</v>
      </c>
      <c r="R4" s="125">
        <v>1.5479000000046834</v>
      </c>
      <c r="S4" s="126"/>
      <c r="T4" s="127"/>
      <c r="U4" s="128"/>
      <c r="V4" s="129"/>
      <c r="W4" s="128"/>
      <c r="X4" s="129"/>
      <c r="Y4" s="128"/>
      <c r="Z4" s="129"/>
      <c r="AA4" s="128"/>
      <c r="AB4" s="119" t="s">
        <v>152</v>
      </c>
    </row>
    <row r="5" spans="1:28" ht="15" thickBot="1" x14ac:dyDescent="0.35">
      <c r="A5" s="130" t="s">
        <v>326</v>
      </c>
      <c r="B5" s="131" t="s">
        <v>2</v>
      </c>
      <c r="C5" s="120">
        <v>0</v>
      </c>
      <c r="D5" s="121">
        <v>0</v>
      </c>
      <c r="E5" s="121">
        <v>0</v>
      </c>
      <c r="F5" s="121">
        <v>0</v>
      </c>
      <c r="G5" s="121">
        <v>0</v>
      </c>
      <c r="H5" s="121">
        <v>0</v>
      </c>
      <c r="I5" s="121">
        <v>0</v>
      </c>
      <c r="J5" s="121">
        <v>9.605459999999999</v>
      </c>
      <c r="K5" s="121">
        <v>0</v>
      </c>
      <c r="L5" s="122">
        <v>0</v>
      </c>
      <c r="M5" s="123">
        <v>0</v>
      </c>
      <c r="N5" s="124">
        <v>0</v>
      </c>
      <c r="O5" s="124"/>
      <c r="P5" s="122">
        <v>0</v>
      </c>
      <c r="Q5" s="125">
        <v>0</v>
      </c>
      <c r="R5" s="125">
        <v>0</v>
      </c>
      <c r="S5" s="132"/>
      <c r="T5" s="133"/>
      <c r="U5" s="134"/>
      <c r="V5" s="135"/>
      <c r="W5" s="134"/>
      <c r="X5" s="135"/>
      <c r="Y5" s="134"/>
      <c r="Z5" s="135"/>
      <c r="AA5" s="134"/>
      <c r="AB5" s="131" t="s">
        <v>2</v>
      </c>
    </row>
    <row r="6" spans="1:28" ht="15" thickBot="1" x14ac:dyDescent="0.35">
      <c r="A6" s="130" t="s">
        <v>327</v>
      </c>
      <c r="B6" s="131" t="s">
        <v>4</v>
      </c>
      <c r="C6" s="120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7.8148799999999996</v>
      </c>
      <c r="K6" s="121">
        <v>0</v>
      </c>
      <c r="L6" s="122">
        <v>0</v>
      </c>
      <c r="M6" s="123">
        <v>0</v>
      </c>
      <c r="N6" s="124">
        <v>0</v>
      </c>
      <c r="O6" s="124"/>
      <c r="P6" s="122">
        <v>8.9400000000029855E-3</v>
      </c>
      <c r="Q6" s="125">
        <v>3.7000000000000036E-3</v>
      </c>
      <c r="R6" s="125">
        <v>3.7000000000000036E-3</v>
      </c>
      <c r="S6" s="132"/>
      <c r="T6" s="133"/>
      <c r="U6" s="134"/>
      <c r="V6" s="135"/>
      <c r="W6" s="134"/>
      <c r="X6" s="135"/>
      <c r="Y6" s="134"/>
      <c r="Z6" s="135"/>
      <c r="AA6" s="134"/>
      <c r="AB6" s="131" t="s">
        <v>4</v>
      </c>
    </row>
    <row r="7" spans="1:28" ht="15" thickBot="1" x14ac:dyDescent="0.35">
      <c r="A7" s="130" t="s">
        <v>328</v>
      </c>
      <c r="B7" s="131" t="s">
        <v>153</v>
      </c>
      <c r="C7" s="120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17.064840000000011</v>
      </c>
      <c r="K7" s="121">
        <v>26.1</v>
      </c>
      <c r="L7" s="122">
        <v>20.320620000000218</v>
      </c>
      <c r="M7" s="123">
        <v>0</v>
      </c>
      <c r="N7" s="124">
        <v>0</v>
      </c>
      <c r="O7" s="124"/>
      <c r="P7" s="122">
        <v>0</v>
      </c>
      <c r="Q7" s="125">
        <v>0</v>
      </c>
      <c r="R7" s="125">
        <v>0</v>
      </c>
      <c r="S7" s="132"/>
      <c r="T7" s="133"/>
      <c r="U7" s="134"/>
      <c r="V7" s="135"/>
      <c r="W7" s="134"/>
      <c r="X7" s="135"/>
      <c r="Y7" s="134"/>
      <c r="Z7" s="135"/>
      <c r="AA7" s="134"/>
      <c r="AB7" s="131" t="s">
        <v>153</v>
      </c>
    </row>
    <row r="8" spans="1:28" ht="15" thickBot="1" x14ac:dyDescent="0.35">
      <c r="A8" s="130" t="s">
        <v>329</v>
      </c>
      <c r="B8" s="131" t="s">
        <v>154</v>
      </c>
      <c r="C8" s="120">
        <v>14656.45</v>
      </c>
      <c r="D8" s="121">
        <v>11933.62</v>
      </c>
      <c r="E8" s="121">
        <v>6879.0500000000011</v>
      </c>
      <c r="F8" s="121">
        <v>5460.35</v>
      </c>
      <c r="G8" s="121">
        <v>4139.6400000000003</v>
      </c>
      <c r="H8" s="121">
        <v>3689.8500000000004</v>
      </c>
      <c r="I8" s="121">
        <v>4703.4399999999996</v>
      </c>
      <c r="J8" s="121">
        <v>3373.3835999999928</v>
      </c>
      <c r="K8" s="121">
        <v>2551.7800000000002</v>
      </c>
      <c r="L8" s="122">
        <v>6656.1746199999916</v>
      </c>
      <c r="M8" s="123">
        <v>8646.5044400000006</v>
      </c>
      <c r="N8" s="124">
        <v>11809.054179999997</v>
      </c>
      <c r="O8" s="124"/>
      <c r="P8" s="122">
        <v>9368.1234600000025</v>
      </c>
      <c r="Q8" s="125">
        <v>11380.619840000018</v>
      </c>
      <c r="R8" s="125">
        <v>8135.1905800000004</v>
      </c>
      <c r="S8" s="132"/>
      <c r="T8" s="133"/>
      <c r="U8" s="134"/>
      <c r="V8" s="135"/>
      <c r="W8" s="134"/>
      <c r="X8" s="135"/>
      <c r="Y8" s="134"/>
      <c r="Z8" s="135"/>
      <c r="AA8" s="134"/>
      <c r="AB8" s="131" t="s">
        <v>154</v>
      </c>
    </row>
    <row r="9" spans="1:28" ht="15" thickBot="1" x14ac:dyDescent="0.35">
      <c r="A9" s="130" t="s">
        <v>330</v>
      </c>
      <c r="B9" s="131" t="s">
        <v>155</v>
      </c>
      <c r="C9" s="120">
        <v>0</v>
      </c>
      <c r="D9" s="121">
        <v>0</v>
      </c>
      <c r="E9" s="121">
        <v>0</v>
      </c>
      <c r="F9" s="121">
        <v>57.470000000000006</v>
      </c>
      <c r="G9" s="121">
        <v>1862.5100000000002</v>
      </c>
      <c r="H9" s="121">
        <v>532.33000000000004</v>
      </c>
      <c r="I9" s="121">
        <v>96.8</v>
      </c>
      <c r="J9" s="121">
        <v>751.46160000000509</v>
      </c>
      <c r="K9" s="121">
        <v>1022.61</v>
      </c>
      <c r="L9" s="122">
        <v>688.58417999999494</v>
      </c>
      <c r="M9" s="123">
        <v>170.79869999999607</v>
      </c>
      <c r="N9" s="124">
        <v>0.63473999999921937</v>
      </c>
      <c r="O9" s="124"/>
      <c r="P9" s="122">
        <v>0</v>
      </c>
      <c r="Q9" s="125">
        <v>0</v>
      </c>
      <c r="R9" s="125">
        <v>0</v>
      </c>
      <c r="S9" s="132"/>
      <c r="T9" s="133"/>
      <c r="U9" s="134"/>
      <c r="V9" s="135"/>
      <c r="W9" s="134"/>
      <c r="X9" s="135"/>
      <c r="Y9" s="134"/>
      <c r="Z9" s="135"/>
      <c r="AA9" s="134"/>
      <c r="AB9" s="131" t="s">
        <v>155</v>
      </c>
    </row>
    <row r="10" spans="1:28" ht="15" thickBot="1" x14ac:dyDescent="0.35">
      <c r="A10" s="130" t="s">
        <v>331</v>
      </c>
      <c r="B10" s="131" t="s">
        <v>156</v>
      </c>
      <c r="C10" s="120">
        <v>8307.3100000000013</v>
      </c>
      <c r="D10" s="121">
        <v>6029.3300000000008</v>
      </c>
      <c r="E10" s="121">
        <v>3478.7200000000003</v>
      </c>
      <c r="F10" s="121">
        <v>1518.13</v>
      </c>
      <c r="G10" s="121">
        <v>563.66000000000008</v>
      </c>
      <c r="H10" s="121">
        <v>340.92000000000007</v>
      </c>
      <c r="I10" s="121">
        <v>413.09999999999997</v>
      </c>
      <c r="J10" s="121">
        <v>367.15766000000485</v>
      </c>
      <c r="K10" s="121">
        <v>412.41</v>
      </c>
      <c r="L10" s="122">
        <v>3122.7592599999957</v>
      </c>
      <c r="M10" s="123">
        <v>6142.4795999999969</v>
      </c>
      <c r="N10" s="124">
        <v>8027.8659199999947</v>
      </c>
      <c r="O10" s="124"/>
      <c r="P10" s="122">
        <v>6862.506539999993</v>
      </c>
      <c r="Q10" s="125">
        <v>7373.4944200000118</v>
      </c>
      <c r="R10" s="125">
        <v>6134.0094200000021</v>
      </c>
      <c r="S10" s="132"/>
      <c r="T10" s="133"/>
      <c r="U10" s="134"/>
      <c r="V10" s="135"/>
      <c r="W10" s="134"/>
      <c r="X10" s="135"/>
      <c r="Y10" s="134"/>
      <c r="Z10" s="135"/>
      <c r="AA10" s="134"/>
      <c r="AB10" s="131" t="s">
        <v>156</v>
      </c>
    </row>
    <row r="11" spans="1:28" ht="15" thickBot="1" x14ac:dyDescent="0.35">
      <c r="A11" s="130" t="s">
        <v>332</v>
      </c>
      <c r="B11" s="131" t="s">
        <v>157</v>
      </c>
      <c r="C11" s="120">
        <v>5687.4000000000015</v>
      </c>
      <c r="D11" s="121">
        <v>5594.7000000000007</v>
      </c>
      <c r="E11" s="121">
        <v>4783.670000000001</v>
      </c>
      <c r="F11" s="121">
        <v>4688.6100000000006</v>
      </c>
      <c r="G11" s="121">
        <v>3918.0000000000005</v>
      </c>
      <c r="H11" s="121">
        <v>4338.63</v>
      </c>
      <c r="I11" s="121">
        <v>5517.32</v>
      </c>
      <c r="J11" s="121">
        <v>4826.3071999999747</v>
      </c>
      <c r="K11" s="121">
        <v>4420.49</v>
      </c>
      <c r="L11" s="122">
        <v>4846.3503199999977</v>
      </c>
      <c r="M11" s="123">
        <v>5289.1631799999204</v>
      </c>
      <c r="N11" s="124">
        <v>5684.8742800000109</v>
      </c>
      <c r="O11" s="124"/>
      <c r="P11" s="122">
        <v>5067.4957599999907</v>
      </c>
      <c r="Q11" s="125">
        <v>4976.4991200000104</v>
      </c>
      <c r="R11" s="125">
        <v>5240.2596799999865</v>
      </c>
      <c r="S11" s="132"/>
      <c r="T11" s="133"/>
      <c r="U11" s="134"/>
      <c r="V11" s="135"/>
      <c r="W11" s="134"/>
      <c r="X11" s="135"/>
      <c r="Y11" s="134"/>
      <c r="Z11" s="135"/>
      <c r="AA11" s="134"/>
      <c r="AB11" s="131" t="s">
        <v>157</v>
      </c>
    </row>
    <row r="12" spans="1:28" ht="15" thickBot="1" x14ac:dyDescent="0.35">
      <c r="A12" s="130" t="s">
        <v>333</v>
      </c>
      <c r="B12" s="131" t="s">
        <v>158</v>
      </c>
      <c r="C12" s="120">
        <v>8.2100000000000009</v>
      </c>
      <c r="D12" s="121">
        <v>11.450000000000001</v>
      </c>
      <c r="E12" s="121">
        <v>0</v>
      </c>
      <c r="F12" s="121">
        <v>0</v>
      </c>
      <c r="G12" s="121">
        <v>0</v>
      </c>
      <c r="H12" s="121">
        <v>0</v>
      </c>
      <c r="I12" s="121">
        <v>8.94</v>
      </c>
      <c r="J12" s="121">
        <v>10.117939999999638</v>
      </c>
      <c r="K12" s="121">
        <v>5.77</v>
      </c>
      <c r="L12" s="122">
        <v>6.1687999999992957</v>
      </c>
      <c r="M12" s="123">
        <v>5.9733600000006932</v>
      </c>
      <c r="N12" s="124">
        <v>6.3497599999995025</v>
      </c>
      <c r="O12" s="124"/>
      <c r="P12" s="122">
        <v>5.7288800000007267</v>
      </c>
      <c r="Q12" s="125">
        <v>5.6965199999998797</v>
      </c>
      <c r="R12" s="125">
        <v>6.2856399999994066</v>
      </c>
      <c r="S12" s="132"/>
      <c r="T12" s="133"/>
      <c r="U12" s="134"/>
      <c r="V12" s="135"/>
      <c r="W12" s="134"/>
      <c r="X12" s="135"/>
      <c r="Y12" s="134"/>
      <c r="Z12" s="135"/>
      <c r="AA12" s="134"/>
      <c r="AB12" s="131" t="s">
        <v>158</v>
      </c>
    </row>
    <row r="13" spans="1:28" ht="15" thickBot="1" x14ac:dyDescent="0.35">
      <c r="A13" s="130" t="s">
        <v>334</v>
      </c>
      <c r="B13" s="131" t="s">
        <v>159</v>
      </c>
      <c r="C13" s="120">
        <v>0</v>
      </c>
      <c r="D13" s="121">
        <v>0</v>
      </c>
      <c r="E13" s="121">
        <v>0</v>
      </c>
      <c r="F13" s="121">
        <v>0</v>
      </c>
      <c r="G13" s="121">
        <v>8.2100000000000009</v>
      </c>
      <c r="H13" s="121">
        <v>24.630000000000003</v>
      </c>
      <c r="I13" s="121">
        <v>0</v>
      </c>
      <c r="J13" s="121">
        <v>120.0693600000001</v>
      </c>
      <c r="K13" s="121">
        <v>119.85</v>
      </c>
      <c r="L13" s="122">
        <v>113.7078600000002</v>
      </c>
      <c r="M13" s="123">
        <v>7.1788199999999751</v>
      </c>
      <c r="N13" s="124">
        <v>0</v>
      </c>
      <c r="O13" s="124"/>
      <c r="P13" s="122">
        <v>0.19667999999992275</v>
      </c>
      <c r="Q13" s="125">
        <v>0</v>
      </c>
      <c r="R13" s="125">
        <v>1.0817400000000832</v>
      </c>
      <c r="S13" s="132"/>
      <c r="T13" s="133"/>
      <c r="U13" s="134"/>
      <c r="V13" s="135"/>
      <c r="W13" s="134"/>
      <c r="X13" s="135"/>
      <c r="Y13" s="134"/>
      <c r="Z13" s="135"/>
      <c r="AA13" s="134"/>
      <c r="AB13" s="131" t="s">
        <v>159</v>
      </c>
    </row>
    <row r="14" spans="1:28" ht="15" thickBot="1" x14ac:dyDescent="0.35">
      <c r="A14" s="130" t="s">
        <v>335</v>
      </c>
      <c r="B14" s="131" t="s">
        <v>12</v>
      </c>
      <c r="C14" s="120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36">
        <v>0</v>
      </c>
      <c r="M14" s="136">
        <v>0</v>
      </c>
      <c r="N14" s="137">
        <v>0</v>
      </c>
      <c r="O14" s="137"/>
      <c r="P14" s="136">
        <v>0</v>
      </c>
      <c r="Q14" s="125">
        <v>210.03120000000001</v>
      </c>
      <c r="R14" s="125">
        <v>976.46375999999896</v>
      </c>
      <c r="S14" s="138"/>
      <c r="T14" s="139"/>
      <c r="U14" s="134"/>
      <c r="V14" s="135"/>
      <c r="W14" s="134"/>
      <c r="X14" s="135"/>
      <c r="Y14" s="134"/>
      <c r="Z14" s="135"/>
      <c r="AA14" s="134"/>
      <c r="AB14" s="131" t="s">
        <v>12</v>
      </c>
    </row>
    <row r="15" spans="1:28" ht="15" thickBot="1" x14ac:dyDescent="0.35">
      <c r="A15" s="130" t="s">
        <v>336</v>
      </c>
      <c r="B15" s="131" t="s">
        <v>14</v>
      </c>
      <c r="C15" s="120">
        <v>7157.2900000000009</v>
      </c>
      <c r="D15" s="121">
        <v>5586.25</v>
      </c>
      <c r="E15" s="121">
        <v>4024.2700000000004</v>
      </c>
      <c r="F15" s="121">
        <v>2200.5700000000002</v>
      </c>
      <c r="G15" s="121">
        <v>2290.6000000000004</v>
      </c>
      <c r="H15" s="121">
        <v>494.08000000000004</v>
      </c>
      <c r="I15" s="121">
        <v>601.78</v>
      </c>
      <c r="J15" s="121">
        <v>1019.5105800000019</v>
      </c>
      <c r="K15" s="121">
        <v>957.71</v>
      </c>
      <c r="L15" s="122">
        <v>3430.7344599999951</v>
      </c>
      <c r="M15" s="123">
        <v>4673.9609800000044</v>
      </c>
      <c r="N15" s="124">
        <v>4410.6085399999984</v>
      </c>
      <c r="O15" s="124"/>
      <c r="P15" s="122">
        <v>4940.4799800000037</v>
      </c>
      <c r="Q15" s="125">
        <v>4027.2282600000026</v>
      </c>
      <c r="R15" s="125">
        <v>182.7516</v>
      </c>
      <c r="S15" s="132"/>
      <c r="T15" s="133"/>
      <c r="U15" s="134"/>
      <c r="V15" s="135"/>
      <c r="W15" s="134"/>
      <c r="X15" s="135"/>
      <c r="Y15" s="134"/>
      <c r="Z15" s="135"/>
      <c r="AA15" s="134"/>
      <c r="AB15" s="131" t="s">
        <v>14</v>
      </c>
    </row>
    <row r="16" spans="1:28" ht="15" thickBot="1" x14ac:dyDescent="0.35">
      <c r="A16" s="130" t="s">
        <v>337</v>
      </c>
      <c r="B16" s="131" t="s">
        <v>160</v>
      </c>
      <c r="C16" s="120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8.2100000000000009</v>
      </c>
      <c r="I16" s="121">
        <v>26.82</v>
      </c>
      <c r="J16" s="121">
        <v>3.1789000000000027</v>
      </c>
      <c r="K16" s="121">
        <v>18.510000000000002</v>
      </c>
      <c r="L16" s="122">
        <v>186.83820000000003</v>
      </c>
      <c r="M16" s="123">
        <v>329.54819999999995</v>
      </c>
      <c r="N16" s="124">
        <v>0</v>
      </c>
      <c r="O16" s="124"/>
      <c r="P16" s="122">
        <v>0</v>
      </c>
      <c r="Q16" s="132">
        <v>0</v>
      </c>
      <c r="R16" s="125">
        <v>0</v>
      </c>
      <c r="S16" s="132"/>
      <c r="T16" s="133"/>
      <c r="U16" s="134"/>
      <c r="V16" s="135"/>
      <c r="W16" s="134"/>
      <c r="X16" s="135"/>
      <c r="Y16" s="134"/>
      <c r="Z16" s="135"/>
      <c r="AA16" s="134"/>
      <c r="AB16" s="131" t="s">
        <v>160</v>
      </c>
    </row>
    <row r="17" spans="1:28" ht="15" thickBot="1" x14ac:dyDescent="0.35">
      <c r="A17" s="130" t="s">
        <v>338</v>
      </c>
      <c r="B17" s="131" t="s">
        <v>161</v>
      </c>
      <c r="C17" s="120">
        <v>0</v>
      </c>
      <c r="D17" s="121">
        <v>0</v>
      </c>
      <c r="E17" s="121">
        <v>0</v>
      </c>
      <c r="F17" s="121">
        <v>0</v>
      </c>
      <c r="G17" s="121">
        <v>2117.46</v>
      </c>
      <c r="H17" s="121">
        <v>1031.8500000000001</v>
      </c>
      <c r="I17" s="121">
        <v>981.26</v>
      </c>
      <c r="J17" s="121">
        <v>402.35979999999972</v>
      </c>
      <c r="K17" s="121">
        <v>459.47</v>
      </c>
      <c r="L17" s="122">
        <v>1324.1454200000003</v>
      </c>
      <c r="M17" s="123">
        <v>0</v>
      </c>
      <c r="N17" s="124">
        <v>0</v>
      </c>
      <c r="O17" s="124"/>
      <c r="P17" s="122">
        <v>0</v>
      </c>
      <c r="Q17" s="132">
        <v>0</v>
      </c>
      <c r="R17" s="125">
        <v>0</v>
      </c>
      <c r="S17" s="132"/>
      <c r="T17" s="133"/>
      <c r="U17" s="134"/>
      <c r="V17" s="135"/>
      <c r="W17" s="134"/>
      <c r="X17" s="135"/>
      <c r="Y17" s="134"/>
      <c r="Z17" s="135"/>
      <c r="AA17" s="134"/>
      <c r="AB17" s="131" t="s">
        <v>161</v>
      </c>
    </row>
    <row r="18" spans="1:28" ht="15" thickBot="1" x14ac:dyDescent="0.35">
      <c r="A18" s="130" t="s">
        <v>339</v>
      </c>
      <c r="B18" s="131" t="s">
        <v>162</v>
      </c>
      <c r="C18" s="120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36">
        <v>0</v>
      </c>
      <c r="M18" s="136">
        <v>0</v>
      </c>
      <c r="N18" s="137">
        <v>0</v>
      </c>
      <c r="O18" s="137"/>
      <c r="P18" s="136">
        <v>0</v>
      </c>
      <c r="Q18" s="138">
        <v>0</v>
      </c>
      <c r="R18" s="125">
        <v>0</v>
      </c>
      <c r="S18" s="138"/>
      <c r="T18" s="139"/>
      <c r="U18" s="134"/>
      <c r="V18" s="135"/>
      <c r="W18" s="134"/>
      <c r="X18" s="135"/>
      <c r="Y18" s="134"/>
      <c r="Z18" s="135"/>
      <c r="AA18" s="134"/>
      <c r="AB18" s="131" t="s">
        <v>162</v>
      </c>
    </row>
    <row r="19" spans="1:28" ht="15" thickBot="1" x14ac:dyDescent="0.35">
      <c r="A19" s="130" t="s">
        <v>340</v>
      </c>
      <c r="B19" s="131" t="s">
        <v>19</v>
      </c>
      <c r="C19" s="120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100.03</v>
      </c>
      <c r="I19" s="121">
        <v>206.23999999999998</v>
      </c>
      <c r="J19" s="121">
        <v>300.00631999999985</v>
      </c>
      <c r="K19" s="121">
        <v>119.66</v>
      </c>
      <c r="L19" s="122">
        <v>0</v>
      </c>
      <c r="M19" s="123">
        <v>0.10728000000000405</v>
      </c>
      <c r="N19" s="124">
        <v>0</v>
      </c>
      <c r="O19" s="124"/>
      <c r="P19" s="122">
        <v>0</v>
      </c>
      <c r="Q19" s="125">
        <v>0</v>
      </c>
      <c r="R19" s="125">
        <v>0</v>
      </c>
      <c r="S19" s="132"/>
      <c r="T19" s="133"/>
      <c r="U19" s="134"/>
      <c r="V19" s="135"/>
      <c r="W19" s="134"/>
      <c r="X19" s="135"/>
      <c r="Y19" s="134"/>
      <c r="Z19" s="135"/>
      <c r="AA19" s="134"/>
      <c r="AB19" s="131" t="s">
        <v>19</v>
      </c>
    </row>
    <row r="20" spans="1:28" ht="15" thickBot="1" x14ac:dyDescent="0.35">
      <c r="A20" s="130" t="s">
        <v>341</v>
      </c>
      <c r="B20" s="131" t="s">
        <v>163</v>
      </c>
      <c r="C20" s="120">
        <v>32.840000000000003</v>
      </c>
      <c r="D20" s="121">
        <v>32.840000000000003</v>
      </c>
      <c r="E20" s="121">
        <v>0</v>
      </c>
      <c r="F20" s="121">
        <v>57.470000000000006</v>
      </c>
      <c r="G20" s="121">
        <v>32.840000000000003</v>
      </c>
      <c r="H20" s="121">
        <v>49.260000000000005</v>
      </c>
      <c r="I20" s="121">
        <v>8.94</v>
      </c>
      <c r="J20" s="121">
        <v>26.580879999999773</v>
      </c>
      <c r="K20" s="121">
        <v>45.66</v>
      </c>
      <c r="L20" s="122">
        <v>87.929760000000144</v>
      </c>
      <c r="M20" s="123">
        <v>59.111280000000207</v>
      </c>
      <c r="N20" s="124">
        <v>27.141839999999501</v>
      </c>
      <c r="O20" s="124"/>
      <c r="P20" s="122">
        <v>0</v>
      </c>
      <c r="Q20" s="125">
        <v>0</v>
      </c>
      <c r="R20" s="125">
        <v>3.2631000000000809</v>
      </c>
      <c r="S20" s="132"/>
      <c r="T20" s="133"/>
      <c r="U20" s="134"/>
      <c r="V20" s="135"/>
      <c r="W20" s="134"/>
      <c r="X20" s="135"/>
      <c r="Y20" s="134"/>
      <c r="Z20" s="135"/>
      <c r="AA20" s="134"/>
      <c r="AB20" s="131" t="s">
        <v>163</v>
      </c>
    </row>
    <row r="21" spans="1:28" ht="15" thickBot="1" x14ac:dyDescent="0.35">
      <c r="A21" s="130" t="s">
        <v>342</v>
      </c>
      <c r="B21" s="131" t="s">
        <v>164</v>
      </c>
      <c r="C21" s="120">
        <v>58.980000000000004</v>
      </c>
      <c r="D21" s="121">
        <v>67.190000000000012</v>
      </c>
      <c r="E21" s="121">
        <v>50.77</v>
      </c>
      <c r="F21" s="121">
        <v>67.190000000000012</v>
      </c>
      <c r="G21" s="121">
        <v>67.190000000000012</v>
      </c>
      <c r="H21" s="121">
        <v>67.190000000000012</v>
      </c>
      <c r="I21" s="121">
        <v>91.56</v>
      </c>
      <c r="J21" s="121">
        <v>94.263559999999586</v>
      </c>
      <c r="K21" s="121">
        <v>87.5</v>
      </c>
      <c r="L21" s="122">
        <v>729.97702000000095</v>
      </c>
      <c r="M21" s="123">
        <v>208.72177999999909</v>
      </c>
      <c r="N21" s="124">
        <v>65.250779999999978</v>
      </c>
      <c r="O21" s="124"/>
      <c r="P21" s="122">
        <v>66.41486000000063</v>
      </c>
      <c r="Q21" s="125">
        <v>60.723679999998595</v>
      </c>
      <c r="R21" s="125">
        <v>60.754860000001706</v>
      </c>
      <c r="S21" s="132"/>
      <c r="T21" s="133"/>
      <c r="U21" s="134"/>
      <c r="V21" s="135"/>
      <c r="W21" s="134"/>
      <c r="X21" s="135"/>
      <c r="Y21" s="134"/>
      <c r="Z21" s="135"/>
      <c r="AA21" s="134"/>
      <c r="AB21" s="131" t="s">
        <v>164</v>
      </c>
    </row>
    <row r="22" spans="1:28" ht="15" thickBot="1" x14ac:dyDescent="0.35">
      <c r="A22" s="130" t="s">
        <v>343</v>
      </c>
      <c r="B22" s="131" t="s">
        <v>165</v>
      </c>
      <c r="C22" s="120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9.2715599999999174</v>
      </c>
      <c r="K22" s="121">
        <v>0.1</v>
      </c>
      <c r="L22" s="122">
        <v>0</v>
      </c>
      <c r="M22" s="123">
        <v>0</v>
      </c>
      <c r="N22" s="124">
        <v>0</v>
      </c>
      <c r="O22" s="124"/>
      <c r="P22" s="122">
        <v>0</v>
      </c>
      <c r="Q22" s="125">
        <v>8.9400000000426864E-3</v>
      </c>
      <c r="R22" s="125">
        <v>9.3100000000190433E-2</v>
      </c>
      <c r="S22" s="132"/>
      <c r="T22" s="133"/>
      <c r="U22" s="134"/>
      <c r="V22" s="135"/>
      <c r="W22" s="134"/>
      <c r="X22" s="135"/>
      <c r="Y22" s="134"/>
      <c r="Z22" s="135"/>
      <c r="AA22" s="134"/>
      <c r="AB22" s="131" t="s">
        <v>165</v>
      </c>
    </row>
    <row r="23" spans="1:28" ht="15" thickBot="1" x14ac:dyDescent="0.35">
      <c r="A23" s="130" t="s">
        <v>344</v>
      </c>
      <c r="B23" s="131" t="s">
        <v>166</v>
      </c>
      <c r="C23" s="120">
        <v>3347.6400000000003</v>
      </c>
      <c r="D23" s="121">
        <v>3319.7700000000004</v>
      </c>
      <c r="E23" s="121">
        <v>2422.9600000000005</v>
      </c>
      <c r="F23" s="121">
        <v>2887.9100000000003</v>
      </c>
      <c r="G23" s="121">
        <v>2636.86</v>
      </c>
      <c r="H23" s="121">
        <v>2768</v>
      </c>
      <c r="I23" s="121">
        <v>2745.56</v>
      </c>
      <c r="J23" s="121">
        <v>2952.4459000000084</v>
      </c>
      <c r="K23" s="121">
        <v>2666.51</v>
      </c>
      <c r="L23" s="122">
        <v>3452.1559400000165</v>
      </c>
      <c r="M23" s="123">
        <v>3357.3357400000009</v>
      </c>
      <c r="N23" s="124">
        <v>575.212659999989</v>
      </c>
      <c r="O23" s="124"/>
      <c r="P23" s="122">
        <v>0</v>
      </c>
      <c r="Q23" s="125">
        <v>0</v>
      </c>
      <c r="R23" s="125">
        <v>0</v>
      </c>
      <c r="S23" s="132"/>
      <c r="T23" s="133"/>
      <c r="U23" s="134"/>
      <c r="V23" s="135"/>
      <c r="W23" s="134"/>
      <c r="X23" s="135"/>
      <c r="Y23" s="134"/>
      <c r="Z23" s="135"/>
      <c r="AA23" s="134"/>
      <c r="AB23" s="131" t="s">
        <v>166</v>
      </c>
    </row>
    <row r="24" spans="1:28" ht="15" thickBot="1" x14ac:dyDescent="0.35">
      <c r="A24" s="130" t="s">
        <v>345</v>
      </c>
      <c r="B24" s="131" t="s">
        <v>167</v>
      </c>
      <c r="C24" s="120">
        <v>0</v>
      </c>
      <c r="D24" s="121">
        <v>0</v>
      </c>
      <c r="E24" s="121">
        <v>0</v>
      </c>
      <c r="F24" s="121">
        <v>8.2100000000000009</v>
      </c>
      <c r="G24" s="121">
        <v>98.52000000000001</v>
      </c>
      <c r="H24" s="121">
        <v>355.83000000000004</v>
      </c>
      <c r="I24" s="121">
        <v>427.28</v>
      </c>
      <c r="J24" s="121">
        <v>373.44881999999967</v>
      </c>
      <c r="K24" s="121">
        <v>265.14999999999998</v>
      </c>
      <c r="L24" s="122">
        <v>264.18476000000084</v>
      </c>
      <c r="M24" s="123">
        <v>27.497219999999846</v>
      </c>
      <c r="N24" s="124">
        <v>0</v>
      </c>
      <c r="O24" s="124"/>
      <c r="P24" s="122">
        <v>0</v>
      </c>
      <c r="Q24" s="125">
        <v>0</v>
      </c>
      <c r="R24" s="125">
        <v>0</v>
      </c>
      <c r="S24" s="132"/>
      <c r="T24" s="133"/>
      <c r="U24" s="134"/>
      <c r="V24" s="135"/>
      <c r="W24" s="134"/>
      <c r="X24" s="135"/>
      <c r="Y24" s="134"/>
      <c r="Z24" s="135"/>
      <c r="AA24" s="134"/>
      <c r="AB24" s="131" t="s">
        <v>167</v>
      </c>
    </row>
    <row r="25" spans="1:28" ht="15" thickBot="1" x14ac:dyDescent="0.35">
      <c r="A25" s="130" t="s">
        <v>346</v>
      </c>
      <c r="B25" s="131" t="s">
        <v>168</v>
      </c>
      <c r="C25" s="120">
        <v>0</v>
      </c>
      <c r="D25" s="121">
        <v>0</v>
      </c>
      <c r="E25" s="121">
        <v>0</v>
      </c>
      <c r="F25" s="121">
        <v>320.19000000000005</v>
      </c>
      <c r="G25" s="121">
        <v>426.92000000000007</v>
      </c>
      <c r="H25" s="121">
        <v>1012.8200000000002</v>
      </c>
      <c r="I25" s="121">
        <v>2482.9</v>
      </c>
      <c r="J25" s="121">
        <v>2012.4885000000004</v>
      </c>
      <c r="K25" s="121">
        <v>371.11</v>
      </c>
      <c r="L25" s="122">
        <v>112.86225999999893</v>
      </c>
      <c r="M25" s="123">
        <v>91.21481999997944</v>
      </c>
      <c r="N25" s="124">
        <v>0</v>
      </c>
      <c r="O25" s="124"/>
      <c r="P25" s="122">
        <v>0</v>
      </c>
      <c r="Q25" s="125">
        <v>0</v>
      </c>
      <c r="R25" s="125">
        <v>52.388400000005198</v>
      </c>
      <c r="S25" s="132"/>
      <c r="T25" s="133"/>
      <c r="U25" s="134"/>
      <c r="V25" s="135"/>
      <c r="W25" s="134"/>
      <c r="X25" s="135"/>
      <c r="Y25" s="134"/>
      <c r="Z25" s="135"/>
      <c r="AA25" s="134"/>
      <c r="AB25" s="131" t="s">
        <v>168</v>
      </c>
    </row>
    <row r="26" spans="1:28" ht="15" thickBot="1" x14ac:dyDescent="0.35">
      <c r="A26" s="130" t="s">
        <v>347</v>
      </c>
      <c r="B26" s="131" t="s">
        <v>169</v>
      </c>
      <c r="C26" s="120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25.574979999999179</v>
      </c>
      <c r="K26" s="121">
        <v>3.54</v>
      </c>
      <c r="L26" s="122">
        <v>3.480239999999295</v>
      </c>
      <c r="M26" s="123">
        <v>2.927180000000527</v>
      </c>
      <c r="N26" s="124">
        <v>2.9065200000001745</v>
      </c>
      <c r="O26" s="124"/>
      <c r="P26" s="122">
        <v>2.939199999999822</v>
      </c>
      <c r="Q26" s="125">
        <v>2.8334600000002901</v>
      </c>
      <c r="R26" s="125">
        <v>3.523400000000307</v>
      </c>
      <c r="S26" s="132"/>
      <c r="T26" s="133"/>
      <c r="U26" s="134"/>
      <c r="V26" s="135"/>
      <c r="W26" s="134"/>
      <c r="X26" s="135"/>
      <c r="Y26" s="134"/>
      <c r="Z26" s="135"/>
      <c r="AA26" s="134"/>
      <c r="AB26" s="131" t="s">
        <v>169</v>
      </c>
    </row>
    <row r="27" spans="1:28" ht="15" thickBot="1" x14ac:dyDescent="0.35">
      <c r="A27" s="130" t="s">
        <v>348</v>
      </c>
      <c r="B27" s="131" t="s">
        <v>27</v>
      </c>
      <c r="C27" s="120">
        <v>50.77</v>
      </c>
      <c r="D27" s="121">
        <v>58.980000000000004</v>
      </c>
      <c r="E27" s="121">
        <v>39.320000000000007</v>
      </c>
      <c r="F27" s="121">
        <v>58.980000000000004</v>
      </c>
      <c r="G27" s="121">
        <v>47.53</v>
      </c>
      <c r="H27" s="121">
        <v>112.99000000000001</v>
      </c>
      <c r="I27" s="121">
        <v>64.740000000000009</v>
      </c>
      <c r="J27" s="121">
        <v>104.63266000000006</v>
      </c>
      <c r="K27" s="121">
        <v>87.38</v>
      </c>
      <c r="L27" s="122">
        <v>65.905120000001034</v>
      </c>
      <c r="M27" s="123">
        <v>55.096239999999604</v>
      </c>
      <c r="N27" s="124">
        <v>62.292820000000177</v>
      </c>
      <c r="O27" s="124"/>
      <c r="P27" s="122">
        <v>61.720019999998158</v>
      </c>
      <c r="Q27" s="125">
        <v>47.837980000000833</v>
      </c>
      <c r="R27" s="125">
        <v>56.154799999999518</v>
      </c>
      <c r="S27" s="132"/>
      <c r="T27" s="133"/>
      <c r="U27" s="134"/>
      <c r="V27" s="135"/>
      <c r="W27" s="134"/>
      <c r="X27" s="135"/>
      <c r="Y27" s="134"/>
      <c r="Z27" s="135"/>
      <c r="AA27" s="134"/>
      <c r="AB27" s="131" t="s">
        <v>27</v>
      </c>
    </row>
    <row r="28" spans="1:28" ht="15" thickBot="1" x14ac:dyDescent="0.35">
      <c r="A28" s="130" t="s">
        <v>349</v>
      </c>
      <c r="B28" s="131" t="s">
        <v>29</v>
      </c>
      <c r="C28" s="120">
        <v>0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5.3307600000026376</v>
      </c>
      <c r="K28" s="121">
        <v>0</v>
      </c>
      <c r="L28" s="122">
        <v>0</v>
      </c>
      <c r="M28" s="123">
        <v>0</v>
      </c>
      <c r="N28" s="124">
        <v>0</v>
      </c>
      <c r="O28" s="124"/>
      <c r="P28" s="122">
        <v>0</v>
      </c>
      <c r="Q28" s="125">
        <v>0</v>
      </c>
      <c r="R28" s="125">
        <v>0</v>
      </c>
      <c r="S28" s="132"/>
      <c r="T28" s="133"/>
      <c r="U28" s="134"/>
      <c r="V28" s="135"/>
      <c r="W28" s="134"/>
      <c r="X28" s="135"/>
      <c r="Y28" s="134"/>
      <c r="Z28" s="135"/>
      <c r="AA28" s="134"/>
      <c r="AB28" s="131" t="s">
        <v>29</v>
      </c>
    </row>
    <row r="29" spans="1:28" ht="15" thickBot="1" x14ac:dyDescent="0.35">
      <c r="A29" s="130" t="s">
        <v>350</v>
      </c>
      <c r="B29" s="131" t="s">
        <v>170</v>
      </c>
      <c r="C29" s="120">
        <v>0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10.087520000000387</v>
      </c>
      <c r="K29" s="121">
        <v>0</v>
      </c>
      <c r="L29" s="122">
        <v>7.8919999999360474E-2</v>
      </c>
      <c r="M29" s="123">
        <v>1.7880000000593553E-2</v>
      </c>
      <c r="N29" s="124">
        <v>0</v>
      </c>
      <c r="O29" s="124"/>
      <c r="P29" s="122">
        <v>1.2639999999806263E-2</v>
      </c>
      <c r="Q29" s="125">
        <v>0</v>
      </c>
      <c r="R29" s="125">
        <v>3.5760000000170745E-2</v>
      </c>
      <c r="S29" s="132"/>
      <c r="T29" s="133"/>
      <c r="U29" s="134"/>
      <c r="V29" s="135"/>
      <c r="W29" s="134"/>
      <c r="X29" s="135"/>
      <c r="Y29" s="134"/>
      <c r="Z29" s="135"/>
      <c r="AA29" s="134"/>
      <c r="AB29" s="131" t="s">
        <v>170</v>
      </c>
    </row>
    <row r="30" spans="1:28" ht="15" thickBot="1" x14ac:dyDescent="0.35">
      <c r="A30" s="130" t="s">
        <v>351</v>
      </c>
      <c r="B30" s="131" t="s">
        <v>171</v>
      </c>
      <c r="C30" s="120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4.2803399999982599</v>
      </c>
      <c r="K30" s="121">
        <v>0</v>
      </c>
      <c r="L30" s="122">
        <v>0</v>
      </c>
      <c r="M30" s="123">
        <v>0</v>
      </c>
      <c r="N30" s="124">
        <v>0</v>
      </c>
      <c r="O30" s="124"/>
      <c r="P30" s="122">
        <v>0</v>
      </c>
      <c r="Q30" s="125">
        <v>0</v>
      </c>
      <c r="R30" s="125">
        <v>0</v>
      </c>
      <c r="S30" s="132"/>
      <c r="T30" s="133"/>
      <c r="U30" s="134"/>
      <c r="V30" s="135"/>
      <c r="W30" s="134"/>
      <c r="X30" s="135"/>
      <c r="Y30" s="134"/>
      <c r="Z30" s="135"/>
      <c r="AA30" s="134"/>
      <c r="AB30" s="131" t="s">
        <v>171</v>
      </c>
    </row>
    <row r="31" spans="1:28" ht="15" thickBot="1" x14ac:dyDescent="0.35">
      <c r="A31" s="130" t="s">
        <v>352</v>
      </c>
      <c r="B31" s="131" t="s">
        <v>172</v>
      </c>
      <c r="C31" s="120">
        <v>0</v>
      </c>
      <c r="D31" s="121">
        <v>0</v>
      </c>
      <c r="E31" s="121">
        <v>0</v>
      </c>
      <c r="F31" s="121">
        <v>0</v>
      </c>
      <c r="G31" s="121">
        <v>812.79000000000008</v>
      </c>
      <c r="H31" s="121">
        <v>2713.71</v>
      </c>
      <c r="I31" s="121">
        <v>1999.56</v>
      </c>
      <c r="J31" s="121">
        <v>3866.1508000000031</v>
      </c>
      <c r="K31" s="121">
        <v>3898.23</v>
      </c>
      <c r="L31" s="122">
        <v>2736.3594799999928</v>
      </c>
      <c r="M31" s="123">
        <v>0</v>
      </c>
      <c r="N31" s="124">
        <v>0</v>
      </c>
      <c r="O31" s="124"/>
      <c r="P31" s="122">
        <v>0</v>
      </c>
      <c r="Q31" s="125">
        <v>0</v>
      </c>
      <c r="R31" s="125">
        <v>348.06101999999993</v>
      </c>
      <c r="S31" s="132"/>
      <c r="T31" s="133"/>
      <c r="U31" s="134"/>
      <c r="V31" s="135"/>
      <c r="W31" s="134"/>
      <c r="X31" s="135"/>
      <c r="Y31" s="134"/>
      <c r="Z31" s="135"/>
      <c r="AA31" s="134"/>
      <c r="AB31" s="131" t="s">
        <v>172</v>
      </c>
    </row>
    <row r="32" spans="1:28" ht="15" thickBot="1" x14ac:dyDescent="0.35">
      <c r="A32" s="130" t="s">
        <v>353</v>
      </c>
      <c r="B32" s="131" t="s">
        <v>173</v>
      </c>
      <c r="C32" s="120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2">
        <v>0</v>
      </c>
      <c r="M32" s="123">
        <v>0</v>
      </c>
      <c r="N32" s="124">
        <v>0</v>
      </c>
      <c r="O32" s="124"/>
      <c r="P32" s="122">
        <v>0</v>
      </c>
      <c r="Q32" s="125">
        <v>0</v>
      </c>
      <c r="R32" s="125">
        <v>0</v>
      </c>
      <c r="S32" s="132"/>
      <c r="T32" s="133"/>
      <c r="U32" s="134"/>
      <c r="V32" s="135"/>
      <c r="W32" s="134"/>
      <c r="X32" s="135"/>
      <c r="Y32" s="134"/>
      <c r="Z32" s="135"/>
      <c r="AA32" s="134"/>
      <c r="AB32" s="131" t="s">
        <v>173</v>
      </c>
    </row>
    <row r="33" spans="1:28" ht="15" thickBot="1" x14ac:dyDescent="0.35">
      <c r="A33" s="130" t="s">
        <v>354</v>
      </c>
      <c r="B33" s="131" t="s">
        <v>174</v>
      </c>
      <c r="C33" s="120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2">
        <v>0</v>
      </c>
      <c r="M33" s="123">
        <v>0</v>
      </c>
      <c r="N33" s="124">
        <v>0</v>
      </c>
      <c r="O33" s="124"/>
      <c r="P33" s="122">
        <v>0</v>
      </c>
      <c r="Q33" s="125">
        <v>0</v>
      </c>
      <c r="R33" s="125">
        <v>0</v>
      </c>
      <c r="S33" s="132"/>
      <c r="T33" s="133"/>
      <c r="U33" s="134"/>
      <c r="V33" s="135"/>
      <c r="W33" s="134"/>
      <c r="X33" s="135"/>
      <c r="Y33" s="134"/>
      <c r="Z33" s="135"/>
      <c r="AA33" s="134"/>
      <c r="AB33" s="131" t="s">
        <v>174</v>
      </c>
    </row>
    <row r="34" spans="1:28" ht="15" thickBot="1" x14ac:dyDescent="0.35">
      <c r="A34" s="130">
        <v>373564</v>
      </c>
      <c r="B34" s="131" t="s">
        <v>175</v>
      </c>
      <c r="C34" s="120">
        <v>40786.480000000003</v>
      </c>
      <c r="D34" s="121">
        <v>35621.120000000003</v>
      </c>
      <c r="E34" s="121">
        <v>23317.74</v>
      </c>
      <c r="F34" s="121">
        <v>17459.370000000003</v>
      </c>
      <c r="G34" s="121">
        <v>12038.560000000001</v>
      </c>
      <c r="H34" s="121">
        <v>5663.93</v>
      </c>
      <c r="I34" s="121">
        <v>5728.18</v>
      </c>
      <c r="J34" s="121">
        <v>12553.523560000001</v>
      </c>
      <c r="K34" s="121">
        <v>11307.62</v>
      </c>
      <c r="L34" s="122">
        <v>33303.25067999999</v>
      </c>
      <c r="M34" s="123">
        <v>47789.352120000025</v>
      </c>
      <c r="N34" s="124">
        <v>58583.478739999948</v>
      </c>
      <c r="O34" s="124">
        <f>SUM(C34:N34)</f>
        <v>304152.60509999999</v>
      </c>
      <c r="P34" s="122">
        <v>51254.114360000007</v>
      </c>
      <c r="Q34" s="125">
        <v>38348.028220000015</v>
      </c>
      <c r="R34" s="125">
        <v>32276.367520000014</v>
      </c>
      <c r="S34" s="132"/>
      <c r="T34" s="133"/>
      <c r="U34" s="134"/>
      <c r="V34" s="135"/>
      <c r="W34" s="134"/>
      <c r="X34" s="135"/>
      <c r="Y34" s="134"/>
      <c r="Z34" s="135"/>
      <c r="AA34" s="134"/>
      <c r="AB34" s="131" t="s">
        <v>175</v>
      </c>
    </row>
    <row r="35" spans="1:28" ht="15" thickBot="1" x14ac:dyDescent="0.35">
      <c r="A35" s="130" t="s">
        <v>355</v>
      </c>
      <c r="B35" s="131" t="s">
        <v>176</v>
      </c>
      <c r="C35" s="120">
        <v>11800.34</v>
      </c>
      <c r="D35" s="121">
        <v>5514.3</v>
      </c>
      <c r="E35" s="121">
        <v>13695.880000000001</v>
      </c>
      <c r="F35" s="121">
        <v>6816.6100000000006</v>
      </c>
      <c r="G35" s="121">
        <v>7603.2300000000014</v>
      </c>
      <c r="H35" s="121">
        <v>5676.6100000000006</v>
      </c>
      <c r="I35" s="121">
        <v>6033.08</v>
      </c>
      <c r="J35" s="121">
        <v>5333.022820000002</v>
      </c>
      <c r="K35" s="121">
        <v>5391.11</v>
      </c>
      <c r="L35" s="122">
        <v>7752.6851799999968</v>
      </c>
      <c r="M35" s="123">
        <v>7854.7144399999997</v>
      </c>
      <c r="N35" s="124">
        <v>9585.9150399999944</v>
      </c>
      <c r="O35" s="124"/>
      <c r="P35" s="122">
        <v>10520.643540000014</v>
      </c>
      <c r="Q35" s="125">
        <v>6597.3199200000208</v>
      </c>
      <c r="R35" s="125">
        <v>5943.590199999976</v>
      </c>
      <c r="S35" s="132"/>
      <c r="T35" s="133"/>
      <c r="U35" s="134"/>
      <c r="V35" s="135"/>
      <c r="W35" s="134"/>
      <c r="X35" s="135"/>
      <c r="Y35" s="134"/>
      <c r="Z35" s="135"/>
      <c r="AA35" s="134"/>
      <c r="AB35" s="131" t="s">
        <v>176</v>
      </c>
    </row>
    <row r="36" spans="1:28" ht="15" thickBot="1" x14ac:dyDescent="0.35">
      <c r="A36" s="130" t="s">
        <v>356</v>
      </c>
      <c r="B36" s="131" t="s">
        <v>177</v>
      </c>
      <c r="C36" s="120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84.16</v>
      </c>
      <c r="J36" s="121">
        <v>113.59</v>
      </c>
      <c r="K36" s="121">
        <v>103.07</v>
      </c>
      <c r="L36" s="122">
        <v>35.232699999999987</v>
      </c>
      <c r="M36" s="123">
        <v>3.2631000000000809</v>
      </c>
      <c r="N36" s="124">
        <v>0</v>
      </c>
      <c r="O36" s="124"/>
      <c r="P36" s="122">
        <v>0</v>
      </c>
      <c r="Q36" s="125">
        <v>0</v>
      </c>
      <c r="R36" s="125">
        <v>0</v>
      </c>
      <c r="S36" s="132"/>
      <c r="T36" s="133"/>
      <c r="U36" s="134"/>
      <c r="V36" s="135"/>
      <c r="W36" s="134"/>
      <c r="X36" s="135"/>
      <c r="Y36" s="134"/>
      <c r="Z36" s="135"/>
      <c r="AA36" s="134"/>
      <c r="AB36" s="131" t="s">
        <v>177</v>
      </c>
    </row>
    <row r="37" spans="1:28" ht="15" thickBot="1" x14ac:dyDescent="0.35">
      <c r="A37" s="130" t="s">
        <v>357</v>
      </c>
      <c r="B37" s="131" t="s">
        <v>37</v>
      </c>
      <c r="C37" s="120">
        <v>0</v>
      </c>
      <c r="D37" s="121">
        <v>0</v>
      </c>
      <c r="E37" s="121">
        <v>0</v>
      </c>
      <c r="F37" s="121">
        <v>2208.6200000000003</v>
      </c>
      <c r="G37" s="121">
        <v>5322.4500000000007</v>
      </c>
      <c r="H37" s="121">
        <v>1134.02</v>
      </c>
      <c r="I37" s="121">
        <v>1142.8</v>
      </c>
      <c r="J37" s="121">
        <v>1484.0193800000018</v>
      </c>
      <c r="K37" s="121">
        <v>1633.46</v>
      </c>
      <c r="L37" s="122">
        <v>897.16597999999885</v>
      </c>
      <c r="M37" s="123">
        <v>0</v>
      </c>
      <c r="N37" s="124">
        <v>0</v>
      </c>
      <c r="O37" s="124"/>
      <c r="P37" s="122">
        <v>0</v>
      </c>
      <c r="Q37" s="125">
        <v>0</v>
      </c>
      <c r="R37" s="125">
        <v>26.569679999997788</v>
      </c>
      <c r="S37" s="132"/>
      <c r="T37" s="133"/>
      <c r="U37" s="134"/>
      <c r="V37" s="135"/>
      <c r="W37" s="134"/>
      <c r="X37" s="135"/>
      <c r="Y37" s="134"/>
      <c r="Z37" s="135"/>
      <c r="AA37" s="134"/>
      <c r="AB37" s="131" t="s">
        <v>37</v>
      </c>
    </row>
    <row r="38" spans="1:28" ht="15" thickBot="1" x14ac:dyDescent="0.35">
      <c r="A38" s="130" t="s">
        <v>358</v>
      </c>
      <c r="B38" s="131" t="s">
        <v>178</v>
      </c>
      <c r="C38" s="120">
        <v>0</v>
      </c>
      <c r="D38" s="121">
        <v>8.2100000000000009</v>
      </c>
      <c r="E38" s="121">
        <v>3.24</v>
      </c>
      <c r="F38" s="121">
        <v>8.2100000000000009</v>
      </c>
      <c r="G38" s="121">
        <v>24.630000000000003</v>
      </c>
      <c r="H38" s="121">
        <v>687.25000000000011</v>
      </c>
      <c r="I38" s="121">
        <v>1177.94</v>
      </c>
      <c r="J38" s="121">
        <v>1206.4001400000002</v>
      </c>
      <c r="K38" s="121">
        <v>607.95000000000005</v>
      </c>
      <c r="L38" s="122">
        <v>686.06650000000025</v>
      </c>
      <c r="M38" s="123">
        <v>6.2468199999999054</v>
      </c>
      <c r="N38" s="124">
        <v>5.4551599999993847</v>
      </c>
      <c r="O38" s="124"/>
      <c r="P38" s="122">
        <v>5.4486800000007287</v>
      </c>
      <c r="Q38" s="125">
        <v>5.2963800000008252</v>
      </c>
      <c r="R38" s="125">
        <v>5.7988799999994569</v>
      </c>
      <c r="S38" s="132"/>
      <c r="T38" s="133"/>
      <c r="U38" s="134"/>
      <c r="V38" s="135"/>
      <c r="W38" s="134"/>
      <c r="X38" s="135"/>
      <c r="Y38" s="134"/>
      <c r="Z38" s="135"/>
      <c r="AA38" s="134"/>
      <c r="AB38" s="131" t="s">
        <v>178</v>
      </c>
    </row>
    <row r="39" spans="1:28" ht="15" thickBot="1" x14ac:dyDescent="0.35">
      <c r="A39" s="130" t="s">
        <v>359</v>
      </c>
      <c r="B39" s="131" t="s">
        <v>179</v>
      </c>
      <c r="C39" s="120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 t="s">
        <v>486</v>
      </c>
      <c r="L39" s="136">
        <v>0</v>
      </c>
      <c r="M39" s="136">
        <v>0</v>
      </c>
      <c r="N39" s="137">
        <v>0</v>
      </c>
      <c r="O39" s="137"/>
      <c r="P39" s="136">
        <v>0</v>
      </c>
      <c r="Q39" s="138">
        <v>0</v>
      </c>
      <c r="R39" s="139">
        <v>0</v>
      </c>
      <c r="S39" s="138"/>
      <c r="T39" s="139"/>
      <c r="U39" s="134"/>
      <c r="V39" s="135"/>
      <c r="W39" s="134"/>
      <c r="X39" s="135"/>
      <c r="Y39" s="134"/>
      <c r="Z39" s="135"/>
      <c r="AA39" s="134"/>
      <c r="AB39" s="131" t="s">
        <v>179</v>
      </c>
    </row>
    <row r="40" spans="1:28" ht="15" thickBot="1" x14ac:dyDescent="0.35">
      <c r="A40" s="130" t="s">
        <v>360</v>
      </c>
      <c r="B40" s="131" t="s">
        <v>180</v>
      </c>
      <c r="C40" s="120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1.8367800000000001</v>
      </c>
      <c r="K40" s="121">
        <v>0</v>
      </c>
      <c r="L40" s="122">
        <v>0</v>
      </c>
      <c r="M40" s="123">
        <v>0</v>
      </c>
      <c r="N40" s="124">
        <v>0</v>
      </c>
      <c r="O40" s="124"/>
      <c r="P40" s="122">
        <v>0</v>
      </c>
      <c r="Q40" s="125">
        <v>0</v>
      </c>
      <c r="R40" s="125">
        <v>0</v>
      </c>
      <c r="S40" s="132"/>
      <c r="T40" s="133"/>
      <c r="U40" s="134"/>
      <c r="V40" s="135"/>
      <c r="W40" s="134"/>
      <c r="X40" s="135"/>
      <c r="Y40" s="134"/>
      <c r="Z40" s="135"/>
      <c r="AA40" s="134"/>
      <c r="AB40" s="131" t="s">
        <v>180</v>
      </c>
    </row>
    <row r="41" spans="1:28" ht="15" thickBot="1" x14ac:dyDescent="0.35">
      <c r="A41" s="130" t="s">
        <v>361</v>
      </c>
      <c r="B41" s="131" t="s">
        <v>181</v>
      </c>
      <c r="C41" s="120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8.94</v>
      </c>
      <c r="J41" s="121">
        <v>22.996560000000283</v>
      </c>
      <c r="K41" s="121">
        <v>1.31</v>
      </c>
      <c r="L41" s="122">
        <v>11.500540000000433</v>
      </c>
      <c r="M41" s="123">
        <v>1.3536400000025468</v>
      </c>
      <c r="N41" s="124">
        <v>0</v>
      </c>
      <c r="O41" s="124"/>
      <c r="P41" s="122">
        <v>3.2679999999227216E-2</v>
      </c>
      <c r="Q41" s="125">
        <v>8.9400000018213174E-3</v>
      </c>
      <c r="R41" s="125">
        <v>17.728019999997496</v>
      </c>
      <c r="S41" s="132"/>
      <c r="T41" s="133"/>
      <c r="U41" s="134"/>
      <c r="V41" s="135"/>
      <c r="W41" s="134"/>
      <c r="X41" s="135"/>
      <c r="Y41" s="134"/>
      <c r="Z41" s="135"/>
      <c r="AA41" s="134"/>
      <c r="AB41" s="131" t="s">
        <v>181</v>
      </c>
    </row>
    <row r="42" spans="1:28" ht="15" thickBot="1" x14ac:dyDescent="0.35">
      <c r="A42" s="130" t="s">
        <v>362</v>
      </c>
      <c r="B42" s="131" t="s">
        <v>42</v>
      </c>
      <c r="C42" s="120">
        <v>0</v>
      </c>
      <c r="D42" s="121">
        <v>0</v>
      </c>
      <c r="E42" s="121">
        <v>0</v>
      </c>
      <c r="F42" s="121">
        <v>0</v>
      </c>
      <c r="G42" s="121">
        <v>8.2100000000000009</v>
      </c>
      <c r="H42" s="121">
        <v>188.61</v>
      </c>
      <c r="I42" s="121">
        <v>227.82</v>
      </c>
      <c r="J42" s="121">
        <v>258.37641999999954</v>
      </c>
      <c r="K42" s="121">
        <v>134.63999999999999</v>
      </c>
      <c r="L42" s="122">
        <v>0</v>
      </c>
      <c r="M42" s="123">
        <v>0</v>
      </c>
      <c r="N42" s="124">
        <v>0</v>
      </c>
      <c r="O42" s="124"/>
      <c r="P42" s="122">
        <v>0</v>
      </c>
      <c r="Q42" s="125">
        <v>0</v>
      </c>
      <c r="R42" s="125">
        <v>0</v>
      </c>
      <c r="S42" s="132"/>
      <c r="T42" s="133"/>
      <c r="U42" s="134"/>
      <c r="V42" s="135"/>
      <c r="W42" s="134"/>
      <c r="X42" s="135"/>
      <c r="Y42" s="134"/>
      <c r="Z42" s="135"/>
      <c r="AA42" s="134"/>
      <c r="AB42" s="131" t="s">
        <v>42</v>
      </c>
    </row>
    <row r="43" spans="1:28" ht="15" thickBot="1" x14ac:dyDescent="0.35">
      <c r="A43" s="130" t="s">
        <v>363</v>
      </c>
      <c r="B43" s="131" t="s">
        <v>182</v>
      </c>
      <c r="C43" s="120">
        <v>8.2100000000000009</v>
      </c>
      <c r="D43" s="121">
        <v>0</v>
      </c>
      <c r="E43" s="121">
        <v>0</v>
      </c>
      <c r="F43" s="121">
        <v>0</v>
      </c>
      <c r="G43" s="121">
        <v>11.450000000000001</v>
      </c>
      <c r="H43" s="121">
        <v>0</v>
      </c>
      <c r="I43" s="121">
        <v>1610.78</v>
      </c>
      <c r="J43" s="121">
        <v>11.71324000000277</v>
      </c>
      <c r="K43" s="121">
        <v>2.36</v>
      </c>
      <c r="L43" s="122">
        <v>2.5821999999978198</v>
      </c>
      <c r="M43" s="123">
        <v>2.3910600000014979</v>
      </c>
      <c r="N43" s="124">
        <v>2.7489799999975908</v>
      </c>
      <c r="O43" s="124"/>
      <c r="P43" s="122">
        <v>2.6046999999993203</v>
      </c>
      <c r="Q43" s="125">
        <v>2.4169600000000444</v>
      </c>
      <c r="R43" s="125">
        <v>2.3106000000013682</v>
      </c>
      <c r="S43" s="132"/>
      <c r="T43" s="133"/>
      <c r="U43" s="134"/>
      <c r="V43" s="135"/>
      <c r="W43" s="134"/>
      <c r="X43" s="135"/>
      <c r="Y43" s="134"/>
      <c r="Z43" s="135"/>
      <c r="AA43" s="134"/>
      <c r="AB43" s="131" t="s">
        <v>182</v>
      </c>
    </row>
    <row r="44" spans="1:28" ht="15" thickBot="1" x14ac:dyDescent="0.35">
      <c r="A44" s="130">
        <v>373029</v>
      </c>
      <c r="B44" s="131" t="s">
        <v>183</v>
      </c>
      <c r="C44" s="120">
        <v>10646.050000000001</v>
      </c>
      <c r="D44" s="121">
        <v>13517.920000000002</v>
      </c>
      <c r="E44" s="121">
        <v>11529.420000000002</v>
      </c>
      <c r="F44" s="121">
        <v>12796.44</v>
      </c>
      <c r="G44" s="121">
        <v>9547.510000000002</v>
      </c>
      <c r="H44" s="121">
        <v>6684.1100000000006</v>
      </c>
      <c r="I44" s="121">
        <v>4469.18</v>
      </c>
      <c r="J44" s="121">
        <v>6118.1007400000108</v>
      </c>
      <c r="K44" s="121">
        <v>4853.12</v>
      </c>
      <c r="L44" s="122">
        <v>6005.3953200000196</v>
      </c>
      <c r="M44" s="123">
        <v>5342.2392599999994</v>
      </c>
      <c r="N44" s="124">
        <v>6790.1650199999958</v>
      </c>
      <c r="O44" s="124"/>
      <c r="P44" s="122">
        <v>6725.2169800000156</v>
      </c>
      <c r="Q44" s="125">
        <v>7770.7468800000006</v>
      </c>
      <c r="R44" s="125">
        <v>6643.2283999999636</v>
      </c>
      <c r="S44" s="132"/>
      <c r="T44" s="133"/>
      <c r="U44" s="134"/>
      <c r="V44" s="135"/>
      <c r="W44" s="134"/>
      <c r="X44" s="135"/>
      <c r="Y44" s="134"/>
      <c r="Z44" s="135"/>
      <c r="AA44" s="134"/>
      <c r="AB44" s="131" t="s">
        <v>183</v>
      </c>
    </row>
    <row r="45" spans="1:28" ht="15" thickBot="1" x14ac:dyDescent="0.35">
      <c r="A45" s="130" t="s">
        <v>364</v>
      </c>
      <c r="B45" s="131" t="s">
        <v>184</v>
      </c>
      <c r="C45" s="120">
        <v>2070.9700000000003</v>
      </c>
      <c r="D45" s="121">
        <v>15618.070000000002</v>
      </c>
      <c r="E45" s="121">
        <v>8848.3000000000011</v>
      </c>
      <c r="F45" s="121">
        <v>5157.4400000000005</v>
      </c>
      <c r="G45" s="121">
        <v>3998.4700000000003</v>
      </c>
      <c r="H45" s="121">
        <v>1963.45</v>
      </c>
      <c r="I45" s="121">
        <v>2708.8599999999997</v>
      </c>
      <c r="J45" s="121">
        <v>2958.2395000000001</v>
      </c>
      <c r="K45" s="121">
        <v>2731.2</v>
      </c>
      <c r="L45" s="122">
        <v>5804.4603599999991</v>
      </c>
      <c r="M45" s="123">
        <v>5468.6660800000009</v>
      </c>
      <c r="N45" s="124">
        <v>8978.6241800000025</v>
      </c>
      <c r="O45" s="124"/>
      <c r="P45" s="122">
        <v>7426.5795800000014</v>
      </c>
      <c r="Q45" s="125">
        <v>6610.6692000000003</v>
      </c>
      <c r="R45" s="125">
        <v>5378.1601799999917</v>
      </c>
      <c r="S45" s="132"/>
      <c r="T45" s="133"/>
      <c r="U45" s="134"/>
      <c r="V45" s="135"/>
      <c r="W45" s="134"/>
      <c r="X45" s="135"/>
      <c r="Y45" s="134"/>
      <c r="Z45" s="135"/>
      <c r="AA45" s="134"/>
      <c r="AB45" s="131" t="s">
        <v>184</v>
      </c>
    </row>
    <row r="46" spans="1:28" ht="15" thickBot="1" x14ac:dyDescent="0.35">
      <c r="A46" s="130" t="s">
        <v>365</v>
      </c>
      <c r="B46" s="131" t="s">
        <v>185</v>
      </c>
      <c r="C46" s="120">
        <v>0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4.6464200000001483</v>
      </c>
      <c r="K46" s="121">
        <v>0.02</v>
      </c>
      <c r="L46" s="122">
        <v>3.6999999999125068E-3</v>
      </c>
      <c r="M46" s="123">
        <v>0</v>
      </c>
      <c r="N46" s="124">
        <v>0</v>
      </c>
      <c r="O46" s="124"/>
      <c r="P46" s="122">
        <v>0</v>
      </c>
      <c r="Q46" s="125">
        <v>0</v>
      </c>
      <c r="R46" s="125">
        <v>8.9399999997885962E-3</v>
      </c>
      <c r="S46" s="132"/>
      <c r="T46" s="133"/>
      <c r="U46" s="134"/>
      <c r="V46" s="135"/>
      <c r="W46" s="134"/>
      <c r="X46" s="135"/>
      <c r="Y46" s="134"/>
      <c r="Z46" s="135"/>
      <c r="AA46" s="134"/>
      <c r="AB46" s="131" t="s">
        <v>185</v>
      </c>
    </row>
    <row r="47" spans="1:28" ht="15" thickBot="1" x14ac:dyDescent="0.35">
      <c r="A47" s="130" t="s">
        <v>366</v>
      </c>
      <c r="B47" s="131" t="s">
        <v>186</v>
      </c>
      <c r="C47" s="120">
        <v>0</v>
      </c>
      <c r="D47" s="121">
        <v>0</v>
      </c>
      <c r="E47" s="121">
        <v>0</v>
      </c>
      <c r="F47" s="121">
        <v>0</v>
      </c>
      <c r="G47" s="121">
        <v>24.630000000000003</v>
      </c>
      <c r="H47" s="121">
        <v>31.110000000000003</v>
      </c>
      <c r="I47" s="121">
        <v>52.099999999999994</v>
      </c>
      <c r="J47" s="121">
        <v>44.376900000000049</v>
      </c>
      <c r="K47" s="121">
        <v>37.770000000000003</v>
      </c>
      <c r="L47" s="122">
        <v>16.268579999999716</v>
      </c>
      <c r="M47" s="123">
        <v>2.6820000000382149E-2</v>
      </c>
      <c r="N47" s="124">
        <v>0</v>
      </c>
      <c r="O47" s="124"/>
      <c r="P47" s="122">
        <v>0</v>
      </c>
      <c r="Q47" s="125">
        <v>0</v>
      </c>
      <c r="R47" s="125">
        <v>0</v>
      </c>
      <c r="S47" s="132"/>
      <c r="T47" s="133"/>
      <c r="U47" s="134"/>
      <c r="V47" s="135"/>
      <c r="W47" s="134"/>
      <c r="X47" s="135"/>
      <c r="Y47" s="134"/>
      <c r="Z47" s="135"/>
      <c r="AA47" s="134"/>
      <c r="AB47" s="131" t="s">
        <v>186</v>
      </c>
    </row>
    <row r="48" spans="1:28" ht="15" thickBot="1" x14ac:dyDescent="0.35">
      <c r="A48" s="130">
        <v>373111</v>
      </c>
      <c r="B48" s="131" t="s">
        <v>187</v>
      </c>
      <c r="C48" s="120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4.8568199999996207</v>
      </c>
      <c r="K48" s="121">
        <v>0</v>
      </c>
      <c r="L48" s="122">
        <v>0</v>
      </c>
      <c r="M48" s="123">
        <v>0</v>
      </c>
      <c r="N48" s="124">
        <v>0</v>
      </c>
      <c r="O48" s="124"/>
      <c r="P48" s="122">
        <v>0</v>
      </c>
      <c r="Q48" s="125">
        <v>0</v>
      </c>
      <c r="R48" s="125">
        <v>0</v>
      </c>
      <c r="S48" s="132"/>
      <c r="T48" s="133"/>
      <c r="U48" s="134"/>
      <c r="V48" s="135"/>
      <c r="W48" s="134"/>
      <c r="X48" s="135"/>
      <c r="Y48" s="134"/>
      <c r="Z48" s="135"/>
      <c r="AA48" s="134"/>
      <c r="AB48" s="131" t="s">
        <v>187</v>
      </c>
    </row>
    <row r="49" spans="1:28" ht="15" thickBot="1" x14ac:dyDescent="0.35">
      <c r="A49" s="130" t="s">
        <v>367</v>
      </c>
      <c r="B49" s="131" t="s">
        <v>188</v>
      </c>
      <c r="C49" s="120">
        <v>73.890000000000015</v>
      </c>
      <c r="D49" s="121">
        <v>52.500000000000007</v>
      </c>
      <c r="E49" s="121">
        <v>8.2100000000000009</v>
      </c>
      <c r="F49" s="121">
        <v>27.870000000000005</v>
      </c>
      <c r="G49" s="121">
        <v>534.91000000000008</v>
      </c>
      <c r="H49" s="121">
        <v>781.21</v>
      </c>
      <c r="I49" s="121">
        <v>765.16</v>
      </c>
      <c r="J49" s="121">
        <v>1228.3295800000008</v>
      </c>
      <c r="K49" s="121">
        <v>1295.0899999999999</v>
      </c>
      <c r="L49" s="122">
        <v>954.11904000000163</v>
      </c>
      <c r="M49" s="123">
        <v>60.197719999998228</v>
      </c>
      <c r="N49" s="124">
        <v>74.381800000001448</v>
      </c>
      <c r="O49" s="124"/>
      <c r="P49" s="122">
        <v>31.813860000002343</v>
      </c>
      <c r="Q49" s="125">
        <v>56.652860000002782</v>
      </c>
      <c r="R49" s="125">
        <v>11.950039999994088</v>
      </c>
      <c r="S49" s="132"/>
      <c r="T49" s="133"/>
      <c r="U49" s="134"/>
      <c r="V49" s="135"/>
      <c r="W49" s="134"/>
      <c r="X49" s="135"/>
      <c r="Y49" s="134"/>
      <c r="Z49" s="135"/>
      <c r="AA49" s="134"/>
      <c r="AB49" s="131" t="s">
        <v>188</v>
      </c>
    </row>
    <row r="50" spans="1:28" ht="15" thickBot="1" x14ac:dyDescent="0.35">
      <c r="A50" s="130" t="s">
        <v>368</v>
      </c>
      <c r="B50" s="131" t="s">
        <v>189</v>
      </c>
      <c r="C50" s="120">
        <v>0</v>
      </c>
      <c r="D50" s="121">
        <v>0</v>
      </c>
      <c r="E50" s="121">
        <v>0</v>
      </c>
      <c r="F50" s="121">
        <v>0</v>
      </c>
      <c r="G50" s="121">
        <v>455.64000000000004</v>
      </c>
      <c r="H50" s="121">
        <v>1242.0400000000002</v>
      </c>
      <c r="I50" s="121">
        <v>1196.76</v>
      </c>
      <c r="J50" s="121">
        <v>1777.2318199999938</v>
      </c>
      <c r="K50" s="121">
        <v>1620.74</v>
      </c>
      <c r="L50" s="122">
        <v>1654.9991400000069</v>
      </c>
      <c r="M50" s="123">
        <v>110.98783999999925</v>
      </c>
      <c r="N50" s="124">
        <v>0</v>
      </c>
      <c r="O50" s="124"/>
      <c r="P50" s="122">
        <v>0</v>
      </c>
      <c r="Q50" s="125">
        <v>0</v>
      </c>
      <c r="R50" s="125">
        <v>0</v>
      </c>
      <c r="S50" s="132"/>
      <c r="T50" s="133"/>
      <c r="U50" s="134"/>
      <c r="V50" s="135"/>
      <c r="W50" s="134"/>
      <c r="X50" s="135"/>
      <c r="Y50" s="134"/>
      <c r="Z50" s="135"/>
      <c r="AA50" s="134"/>
      <c r="AB50" s="131" t="s">
        <v>189</v>
      </c>
    </row>
    <row r="51" spans="1:28" ht="15" thickBot="1" x14ac:dyDescent="0.35">
      <c r="A51" s="130" t="s">
        <v>369</v>
      </c>
      <c r="B51" s="131" t="s">
        <v>190</v>
      </c>
      <c r="C51" s="120">
        <v>0</v>
      </c>
      <c r="D51" s="121">
        <v>0</v>
      </c>
      <c r="E51" s="121">
        <v>0</v>
      </c>
      <c r="F51" s="121">
        <v>0</v>
      </c>
      <c r="G51" s="121">
        <v>8.2100000000000009</v>
      </c>
      <c r="H51" s="121">
        <v>180.40000000000003</v>
      </c>
      <c r="I51" s="121">
        <v>421.41999999999996</v>
      </c>
      <c r="J51" s="121">
        <v>91.832200000000356</v>
      </c>
      <c r="K51" s="121">
        <v>104.25</v>
      </c>
      <c r="L51" s="122">
        <v>3.3703800000016098</v>
      </c>
      <c r="M51" s="123">
        <v>0.83141999999863392</v>
      </c>
      <c r="N51" s="124">
        <v>0</v>
      </c>
      <c r="O51" s="124"/>
      <c r="P51" s="122">
        <v>0</v>
      </c>
      <c r="Q51" s="125">
        <v>0</v>
      </c>
      <c r="R51" s="125">
        <v>0</v>
      </c>
      <c r="S51" s="132"/>
      <c r="T51" s="133"/>
      <c r="U51" s="134"/>
      <c r="V51" s="135"/>
      <c r="W51" s="134"/>
      <c r="X51" s="135"/>
      <c r="Y51" s="134"/>
      <c r="Z51" s="135"/>
      <c r="AA51" s="134"/>
      <c r="AB51" s="131" t="s">
        <v>190</v>
      </c>
    </row>
    <row r="52" spans="1:28" ht="15" thickBot="1" x14ac:dyDescent="0.35">
      <c r="A52" s="130" t="s">
        <v>370</v>
      </c>
      <c r="B52" s="131" t="s">
        <v>191</v>
      </c>
      <c r="C52" s="120">
        <v>8391.8000000000011</v>
      </c>
      <c r="D52" s="121">
        <v>7829.2100000000009</v>
      </c>
      <c r="E52" s="121">
        <v>5629.2400000000007</v>
      </c>
      <c r="F52" s="121">
        <v>2926.1000000000004</v>
      </c>
      <c r="G52" s="121">
        <v>874.76</v>
      </c>
      <c r="H52" s="121">
        <v>799.80000000000007</v>
      </c>
      <c r="I52" s="121">
        <v>2316.16</v>
      </c>
      <c r="J52" s="121">
        <v>1989.6430399999733</v>
      </c>
      <c r="K52" s="121">
        <v>503.28</v>
      </c>
      <c r="L52" s="122">
        <v>1392.4334400000164</v>
      </c>
      <c r="M52" s="123">
        <v>5930.3118399999576</v>
      </c>
      <c r="N52" s="124">
        <v>7560.9222800000271</v>
      </c>
      <c r="O52" s="124"/>
      <c r="P52" s="122">
        <v>6923.0619399999723</v>
      </c>
      <c r="Q52" s="125">
        <v>6901.2411600000114</v>
      </c>
      <c r="R52" s="125">
        <v>6020.6997599999968</v>
      </c>
      <c r="S52" s="132"/>
      <c r="T52" s="133"/>
      <c r="U52" s="134"/>
      <c r="V52" s="135"/>
      <c r="W52" s="134"/>
      <c r="X52" s="135"/>
      <c r="Y52" s="134"/>
      <c r="Z52" s="135"/>
      <c r="AA52" s="134"/>
      <c r="AB52" s="131" t="s">
        <v>191</v>
      </c>
    </row>
    <row r="53" spans="1:28" ht="15" thickBot="1" x14ac:dyDescent="0.35">
      <c r="A53" s="130" t="s">
        <v>371</v>
      </c>
      <c r="B53" s="131" t="s">
        <v>192</v>
      </c>
      <c r="C53" s="120">
        <v>0</v>
      </c>
      <c r="D53" s="121">
        <v>0</v>
      </c>
      <c r="E53" s="121">
        <v>0</v>
      </c>
      <c r="F53" s="121">
        <v>288.86000000000007</v>
      </c>
      <c r="G53" s="121">
        <v>2727.77</v>
      </c>
      <c r="H53" s="121">
        <v>1935.5500000000002</v>
      </c>
      <c r="I53" s="121">
        <v>1314.52</v>
      </c>
      <c r="J53" s="121">
        <v>2982.109499999995</v>
      </c>
      <c r="K53" s="121">
        <v>3463.04</v>
      </c>
      <c r="L53" s="122">
        <v>5706.8315200000061</v>
      </c>
      <c r="M53" s="123">
        <v>6386.2295800000093</v>
      </c>
      <c r="N53" s="124">
        <v>8238.1204599999983</v>
      </c>
      <c r="O53" s="124"/>
      <c r="P53" s="122">
        <v>7947.2104799999979</v>
      </c>
      <c r="Q53" s="125">
        <v>4475.9875400000037</v>
      </c>
      <c r="R53" s="125">
        <v>2743.8159399999922</v>
      </c>
      <c r="S53" s="132"/>
      <c r="T53" s="133"/>
      <c r="U53" s="134"/>
      <c r="V53" s="135"/>
      <c r="W53" s="134"/>
      <c r="X53" s="135"/>
      <c r="Y53" s="134"/>
      <c r="Z53" s="135"/>
      <c r="AA53" s="134"/>
      <c r="AB53" s="131" t="s">
        <v>192</v>
      </c>
    </row>
    <row r="54" spans="1:28" ht="15" thickBot="1" x14ac:dyDescent="0.35">
      <c r="A54" s="130" t="s">
        <v>372</v>
      </c>
      <c r="B54" s="131" t="s">
        <v>193</v>
      </c>
      <c r="C54" s="120">
        <v>0</v>
      </c>
      <c r="D54" s="121">
        <v>0</v>
      </c>
      <c r="E54" s="121">
        <v>0</v>
      </c>
      <c r="F54" s="121">
        <v>90.31</v>
      </c>
      <c r="G54" s="121">
        <v>278.04000000000002</v>
      </c>
      <c r="H54" s="121">
        <v>1539.71</v>
      </c>
      <c r="I54" s="121">
        <v>2061.8399999999997</v>
      </c>
      <c r="J54" s="121">
        <v>3235.6023799999953</v>
      </c>
      <c r="K54" s="121">
        <v>2587.1999999999998</v>
      </c>
      <c r="L54" s="122">
        <v>6152.7413599999954</v>
      </c>
      <c r="M54" s="123">
        <v>4212.2902800000102</v>
      </c>
      <c r="N54" s="124">
        <v>124.63907999999142</v>
      </c>
      <c r="O54" s="124"/>
      <c r="P54" s="122">
        <v>2163.3155400000087</v>
      </c>
      <c r="Q54" s="125">
        <v>26.171319999989354</v>
      </c>
      <c r="R54" s="125">
        <v>29.909380000002873</v>
      </c>
      <c r="S54" s="132"/>
      <c r="T54" s="133"/>
      <c r="U54" s="134"/>
      <c r="V54" s="135"/>
      <c r="W54" s="134"/>
      <c r="X54" s="135"/>
      <c r="Y54" s="134"/>
      <c r="Z54" s="135"/>
      <c r="AA54" s="134"/>
      <c r="AB54" s="131" t="s">
        <v>193</v>
      </c>
    </row>
    <row r="55" spans="1:28" ht="15" thickBot="1" x14ac:dyDescent="0.35">
      <c r="A55" s="130" t="s">
        <v>373</v>
      </c>
      <c r="B55" s="131" t="s">
        <v>194</v>
      </c>
      <c r="C55" s="120">
        <v>3.24</v>
      </c>
      <c r="D55" s="121">
        <v>8.2100000000000009</v>
      </c>
      <c r="E55" s="121">
        <v>0</v>
      </c>
      <c r="F55" s="121">
        <v>8.2100000000000009</v>
      </c>
      <c r="G55" s="121">
        <v>3.24</v>
      </c>
      <c r="H55" s="121">
        <v>8.2100000000000009</v>
      </c>
      <c r="I55" s="121">
        <v>0</v>
      </c>
      <c r="J55" s="121">
        <v>13.750100000000174</v>
      </c>
      <c r="K55" s="121">
        <v>4.59</v>
      </c>
      <c r="L55" s="122">
        <v>6.0208199999999215</v>
      </c>
      <c r="M55" s="123">
        <v>5.6523999999987495</v>
      </c>
      <c r="N55" s="124">
        <v>6.0713600000006887</v>
      </c>
      <c r="O55" s="124"/>
      <c r="P55" s="122">
        <v>6.394440000002021</v>
      </c>
      <c r="Q55" s="125">
        <v>6.3019600000005624</v>
      </c>
      <c r="R55" s="125">
        <v>5.5691599999998767</v>
      </c>
      <c r="S55" s="132"/>
      <c r="T55" s="133"/>
      <c r="U55" s="134"/>
      <c r="V55" s="135"/>
      <c r="W55" s="134"/>
      <c r="X55" s="135"/>
      <c r="Y55" s="134"/>
      <c r="Z55" s="135"/>
      <c r="AA55" s="134"/>
      <c r="AB55" s="131" t="s">
        <v>194</v>
      </c>
    </row>
    <row r="56" spans="1:28" ht="15" thickBot="1" x14ac:dyDescent="0.35">
      <c r="A56" s="130" t="s">
        <v>374</v>
      </c>
      <c r="B56" s="131" t="s">
        <v>195</v>
      </c>
      <c r="C56" s="120">
        <v>7787.0900000000011</v>
      </c>
      <c r="D56" s="121">
        <v>14587.09</v>
      </c>
      <c r="E56" s="121">
        <v>10022.73</v>
      </c>
      <c r="F56" s="121">
        <v>4866.62</v>
      </c>
      <c r="G56" s="121">
        <v>3870.0000000000005</v>
      </c>
      <c r="H56" s="121">
        <v>2142.9700000000003</v>
      </c>
      <c r="I56" s="121">
        <v>1481.6</v>
      </c>
      <c r="J56" s="121">
        <v>2380.0944199999913</v>
      </c>
      <c r="K56" s="121">
        <v>2383.81</v>
      </c>
      <c r="L56" s="122">
        <v>9129.899859999985</v>
      </c>
      <c r="M56" s="123">
        <v>7232.9708199999841</v>
      </c>
      <c r="N56" s="124">
        <v>9271.7067400000487</v>
      </c>
      <c r="O56" s="124"/>
      <c r="P56" s="122">
        <v>9861.4565799999909</v>
      </c>
      <c r="Q56" s="125">
        <v>7067.2118399999881</v>
      </c>
      <c r="R56" s="125">
        <v>3472.5229800000207</v>
      </c>
      <c r="S56" s="132"/>
      <c r="T56" s="133"/>
      <c r="U56" s="134"/>
      <c r="V56" s="135"/>
      <c r="W56" s="134"/>
      <c r="X56" s="135"/>
      <c r="Y56" s="134"/>
      <c r="Z56" s="135"/>
      <c r="AA56" s="134"/>
      <c r="AB56" s="131" t="s">
        <v>195</v>
      </c>
    </row>
    <row r="57" spans="1:28" ht="15" thickBot="1" x14ac:dyDescent="0.35">
      <c r="A57" s="130" t="s">
        <v>375</v>
      </c>
      <c r="B57" s="131" t="s">
        <v>196</v>
      </c>
      <c r="C57" s="120">
        <v>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3.7016200000121535</v>
      </c>
      <c r="K57" s="121">
        <v>0</v>
      </c>
      <c r="L57" s="122">
        <v>0</v>
      </c>
      <c r="M57" s="123">
        <v>0</v>
      </c>
      <c r="N57" s="124">
        <v>0</v>
      </c>
      <c r="O57" s="124"/>
      <c r="P57" s="122">
        <v>0</v>
      </c>
      <c r="Q57" s="125">
        <v>0</v>
      </c>
      <c r="R57" s="125">
        <v>0</v>
      </c>
      <c r="S57" s="132"/>
      <c r="T57" s="133"/>
      <c r="U57" s="134"/>
      <c r="V57" s="135"/>
      <c r="W57" s="134"/>
      <c r="X57" s="135"/>
      <c r="Y57" s="134"/>
      <c r="Z57" s="135"/>
      <c r="AA57" s="134"/>
      <c r="AB57" s="131" t="s">
        <v>196</v>
      </c>
    </row>
    <row r="58" spans="1:28" ht="15" thickBot="1" x14ac:dyDescent="0.35">
      <c r="A58" s="130" t="s">
        <v>376</v>
      </c>
      <c r="B58" s="131" t="s">
        <v>197</v>
      </c>
      <c r="C58" s="120">
        <v>0</v>
      </c>
      <c r="D58" s="121">
        <v>0</v>
      </c>
      <c r="E58" s="121">
        <v>0</v>
      </c>
      <c r="F58" s="121">
        <v>408.96000000000004</v>
      </c>
      <c r="G58" s="121">
        <v>767.15000000000009</v>
      </c>
      <c r="H58" s="121">
        <v>795.24000000000012</v>
      </c>
      <c r="I58" s="121">
        <v>1087.32</v>
      </c>
      <c r="J58" s="121">
        <v>1785.0060599999908</v>
      </c>
      <c r="K58" s="121">
        <v>888.18</v>
      </c>
      <c r="L58" s="122">
        <v>428.31333999998691</v>
      </c>
      <c r="M58" s="123">
        <v>125.31219999998116</v>
      </c>
      <c r="N58" s="124">
        <v>2.5920600000245031</v>
      </c>
      <c r="O58" s="124"/>
      <c r="P58" s="122">
        <v>0.98898000000521269</v>
      </c>
      <c r="Q58" s="125">
        <v>2.6820000005463952E-2</v>
      </c>
      <c r="R58" s="125">
        <v>0.11621999999115359</v>
      </c>
      <c r="S58" s="132"/>
      <c r="T58" s="133"/>
      <c r="U58" s="134"/>
      <c r="V58" s="135"/>
      <c r="W58" s="134"/>
      <c r="X58" s="135"/>
      <c r="Y58" s="134"/>
      <c r="Z58" s="135"/>
      <c r="AA58" s="134"/>
      <c r="AB58" s="131" t="s">
        <v>197</v>
      </c>
    </row>
    <row r="59" spans="1:28" ht="15" thickBot="1" x14ac:dyDescent="0.35">
      <c r="A59" s="130" t="s">
        <v>377</v>
      </c>
      <c r="B59" s="131" t="s">
        <v>198</v>
      </c>
      <c r="C59" s="120">
        <v>1612.1200000000001</v>
      </c>
      <c r="D59" s="121">
        <v>499.49</v>
      </c>
      <c r="E59" s="121">
        <v>183.42000000000002</v>
      </c>
      <c r="F59" s="121">
        <v>225.98000000000002</v>
      </c>
      <c r="G59" s="121">
        <v>1705.4500000000003</v>
      </c>
      <c r="H59" s="121">
        <v>2351.4300000000003</v>
      </c>
      <c r="I59" s="121">
        <v>2383.9799999999996</v>
      </c>
      <c r="J59" s="121">
        <v>2106.8224199999927</v>
      </c>
      <c r="K59" s="121">
        <v>1064.81</v>
      </c>
      <c r="L59" s="122">
        <v>1559.0778800000023</v>
      </c>
      <c r="M59" s="123">
        <v>262.72939999999568</v>
      </c>
      <c r="N59" s="124">
        <v>348.83337999998815</v>
      </c>
      <c r="O59" s="124"/>
      <c r="P59" s="122">
        <v>245.5546600000111</v>
      </c>
      <c r="Q59" s="125">
        <v>506.94699999998682</v>
      </c>
      <c r="R59" s="125">
        <v>402.93962000000226</v>
      </c>
      <c r="S59" s="132"/>
      <c r="T59" s="133"/>
      <c r="U59" s="134"/>
      <c r="V59" s="135"/>
      <c r="W59" s="134"/>
      <c r="X59" s="135"/>
      <c r="Y59" s="134"/>
      <c r="Z59" s="135"/>
      <c r="AA59" s="134"/>
      <c r="AB59" s="131" t="s">
        <v>198</v>
      </c>
    </row>
    <row r="60" spans="1:28" ht="15" thickBot="1" x14ac:dyDescent="0.35">
      <c r="A60" s="130" t="s">
        <v>378</v>
      </c>
      <c r="B60" s="131" t="s">
        <v>199</v>
      </c>
      <c r="C60" s="120">
        <v>0</v>
      </c>
      <c r="D60" s="121">
        <v>0</v>
      </c>
      <c r="E60" s="121">
        <v>0</v>
      </c>
      <c r="F60" s="121">
        <v>0</v>
      </c>
      <c r="G60" s="121">
        <v>101.76</v>
      </c>
      <c r="H60" s="121">
        <v>24.630000000000003</v>
      </c>
      <c r="I60" s="121">
        <v>62.58</v>
      </c>
      <c r="J60" s="121">
        <v>639.04773999999998</v>
      </c>
      <c r="K60" s="121">
        <v>45.94</v>
      </c>
      <c r="L60" s="122">
        <v>12.006419999998633</v>
      </c>
      <c r="M60" s="123">
        <v>0</v>
      </c>
      <c r="N60" s="124">
        <v>0</v>
      </c>
      <c r="O60" s="124"/>
      <c r="P60" s="122">
        <v>0</v>
      </c>
      <c r="Q60" s="125">
        <v>0</v>
      </c>
      <c r="R60" s="125">
        <v>0</v>
      </c>
      <c r="S60" s="132"/>
      <c r="T60" s="133"/>
      <c r="U60" s="134"/>
      <c r="V60" s="135"/>
      <c r="W60" s="134"/>
      <c r="X60" s="135"/>
      <c r="Y60" s="134"/>
      <c r="Z60" s="135"/>
      <c r="AA60" s="134"/>
      <c r="AB60" s="131" t="s">
        <v>199</v>
      </c>
    </row>
    <row r="61" spans="1:28" ht="15" thickBot="1" x14ac:dyDescent="0.35">
      <c r="A61" s="130" t="s">
        <v>379</v>
      </c>
      <c r="B61" s="131" t="s">
        <v>200</v>
      </c>
      <c r="C61" s="120">
        <v>8.2100000000000009</v>
      </c>
      <c r="D61" s="121">
        <v>0</v>
      </c>
      <c r="E61" s="121">
        <v>0</v>
      </c>
      <c r="F61" s="121">
        <v>3.24</v>
      </c>
      <c r="G61" s="121">
        <v>131.36000000000001</v>
      </c>
      <c r="H61" s="121">
        <v>0</v>
      </c>
      <c r="I61" s="121">
        <v>8.94</v>
      </c>
      <c r="J61" s="121">
        <v>6.7818600000007159</v>
      </c>
      <c r="K61" s="121">
        <v>3.12</v>
      </c>
      <c r="L61" s="122">
        <v>6.2636399999961396</v>
      </c>
      <c r="M61" s="123">
        <v>2.4132600000026558</v>
      </c>
      <c r="N61" s="124">
        <v>2.2979599999987932</v>
      </c>
      <c r="O61" s="124"/>
      <c r="P61" s="122">
        <v>2.3380400000035935</v>
      </c>
      <c r="Q61" s="125">
        <v>2.8359199999987594</v>
      </c>
      <c r="R61" s="125">
        <v>2.8041600000023847</v>
      </c>
      <c r="S61" s="132"/>
      <c r="T61" s="133"/>
      <c r="U61" s="134"/>
      <c r="V61" s="135"/>
      <c r="W61" s="134"/>
      <c r="X61" s="135"/>
      <c r="Y61" s="134"/>
      <c r="Z61" s="135"/>
      <c r="AA61" s="134"/>
      <c r="AB61" s="131" t="s">
        <v>200</v>
      </c>
    </row>
    <row r="62" spans="1:28" ht="15" thickBot="1" x14ac:dyDescent="0.35">
      <c r="A62" s="130" t="s">
        <v>380</v>
      </c>
      <c r="B62" s="131" t="s">
        <v>201</v>
      </c>
      <c r="C62" s="120">
        <v>8.2100000000000009</v>
      </c>
      <c r="D62" s="121">
        <v>0</v>
      </c>
      <c r="E62" s="121">
        <v>3.24</v>
      </c>
      <c r="F62" s="121">
        <v>155.77000000000004</v>
      </c>
      <c r="G62" s="121">
        <v>257.31</v>
      </c>
      <c r="H62" s="121">
        <v>358.85</v>
      </c>
      <c r="I62" s="121">
        <v>411.55999999999995</v>
      </c>
      <c r="J62" s="121">
        <v>443.07750000000169</v>
      </c>
      <c r="K62" s="121">
        <v>392.75</v>
      </c>
      <c r="L62" s="122">
        <v>463.73259999999846</v>
      </c>
      <c r="M62" s="123">
        <v>105.18131999999467</v>
      </c>
      <c r="N62" s="124">
        <v>3.7450600000070513</v>
      </c>
      <c r="O62" s="124"/>
      <c r="P62" s="122">
        <v>4.4667599999970662</v>
      </c>
      <c r="Q62" s="125">
        <v>4.2694600000090208</v>
      </c>
      <c r="R62" s="125">
        <v>4.3680999999904264</v>
      </c>
      <c r="S62" s="132"/>
      <c r="T62" s="133"/>
      <c r="U62" s="134"/>
      <c r="V62" s="135"/>
      <c r="W62" s="134"/>
      <c r="X62" s="135"/>
      <c r="Y62" s="134"/>
      <c r="Z62" s="135"/>
      <c r="AA62" s="134"/>
      <c r="AB62" s="131" t="s">
        <v>201</v>
      </c>
    </row>
    <row r="63" spans="1:28" ht="15" thickBot="1" x14ac:dyDescent="0.35">
      <c r="A63" s="130" t="s">
        <v>381</v>
      </c>
      <c r="B63" s="131" t="s">
        <v>382</v>
      </c>
      <c r="C63" s="120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v>0</v>
      </c>
      <c r="I63" s="121">
        <v>288.86</v>
      </c>
      <c r="J63" s="121">
        <v>376.05919999999998</v>
      </c>
      <c r="K63" s="121">
        <v>198.36</v>
      </c>
      <c r="L63" s="122">
        <v>0.97309999999999308</v>
      </c>
      <c r="M63" s="123">
        <v>24.265020000000067</v>
      </c>
      <c r="N63" s="124">
        <v>0.11100000000000421</v>
      </c>
      <c r="O63" s="124"/>
      <c r="P63" s="122">
        <v>0</v>
      </c>
      <c r="Q63" s="125">
        <v>0</v>
      </c>
      <c r="R63" s="125">
        <v>0</v>
      </c>
      <c r="S63" s="132"/>
      <c r="T63" s="133"/>
      <c r="U63" s="134"/>
      <c r="V63" s="135"/>
      <c r="W63" s="134"/>
      <c r="X63" s="135"/>
      <c r="Y63" s="134"/>
      <c r="Z63" s="135"/>
      <c r="AA63" s="134"/>
      <c r="AB63" s="131" t="s">
        <v>382</v>
      </c>
    </row>
    <row r="64" spans="1:28" ht="15" thickBot="1" x14ac:dyDescent="0.35">
      <c r="A64" s="130" t="s">
        <v>383</v>
      </c>
      <c r="B64" s="131" t="s">
        <v>202</v>
      </c>
      <c r="C64" s="120">
        <v>2174.27</v>
      </c>
      <c r="D64" s="121">
        <v>2143.1600000000003</v>
      </c>
      <c r="E64" s="121">
        <v>1962.7600000000002</v>
      </c>
      <c r="F64" s="121">
        <v>2087.6400000000003</v>
      </c>
      <c r="G64" s="121">
        <v>3506.4300000000003</v>
      </c>
      <c r="H64" s="121">
        <v>3684.6600000000008</v>
      </c>
      <c r="I64" s="121">
        <v>3892.7</v>
      </c>
      <c r="J64" s="121">
        <v>3796.2757599999823</v>
      </c>
      <c r="K64" s="121">
        <v>3353.33</v>
      </c>
      <c r="L64" s="122">
        <v>3488.4097000000124</v>
      </c>
      <c r="M64" s="123">
        <v>2187.335700000036</v>
      </c>
      <c r="N64" s="124">
        <v>2221.2339000000015</v>
      </c>
      <c r="O64" s="124"/>
      <c r="P64" s="122">
        <v>2310.6458799999496</v>
      </c>
      <c r="Q64" s="125">
        <v>2150.0188999999991</v>
      </c>
      <c r="R64" s="125">
        <v>1999.2180800000124</v>
      </c>
      <c r="S64" s="132"/>
      <c r="T64" s="133"/>
      <c r="U64" s="134"/>
      <c r="V64" s="135"/>
      <c r="W64" s="134"/>
      <c r="X64" s="135"/>
      <c r="Y64" s="134"/>
      <c r="Z64" s="135"/>
      <c r="AA64" s="134"/>
      <c r="AB64" s="131" t="s">
        <v>202</v>
      </c>
    </row>
    <row r="65" spans="1:28" ht="15" thickBot="1" x14ac:dyDescent="0.35">
      <c r="A65" s="130" t="s">
        <v>384</v>
      </c>
      <c r="B65" s="131" t="s">
        <v>203</v>
      </c>
      <c r="C65" s="120">
        <v>0</v>
      </c>
      <c r="D65" s="121">
        <v>0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2">
        <v>0</v>
      </c>
      <c r="M65" s="123">
        <v>0</v>
      </c>
      <c r="N65" s="124">
        <v>0</v>
      </c>
      <c r="O65" s="124"/>
      <c r="P65" s="122">
        <v>0</v>
      </c>
      <c r="Q65" s="125">
        <v>0</v>
      </c>
      <c r="R65" s="125">
        <v>0</v>
      </c>
      <c r="S65" s="132"/>
      <c r="T65" s="133"/>
      <c r="U65" s="134"/>
      <c r="V65" s="135"/>
      <c r="W65" s="134"/>
      <c r="X65" s="135"/>
      <c r="Y65" s="134"/>
      <c r="Z65" s="135"/>
      <c r="AA65" s="134"/>
      <c r="AB65" s="131" t="s">
        <v>203</v>
      </c>
    </row>
    <row r="66" spans="1:28" ht="15" thickBot="1" x14ac:dyDescent="0.35">
      <c r="A66" s="130" t="s">
        <v>385</v>
      </c>
      <c r="B66" s="131" t="s">
        <v>204</v>
      </c>
      <c r="C66" s="120">
        <v>31.110000000000003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4.7411200000019331</v>
      </c>
      <c r="K66" s="121">
        <v>0.04</v>
      </c>
      <c r="L66" s="122">
        <v>39.675720000000908</v>
      </c>
      <c r="M66" s="123">
        <v>0</v>
      </c>
      <c r="N66" s="124">
        <v>0</v>
      </c>
      <c r="O66" s="124"/>
      <c r="P66" s="122">
        <v>2.1579999995424259E-2</v>
      </c>
      <c r="Q66" s="132">
        <v>0</v>
      </c>
      <c r="R66" s="125">
        <v>0</v>
      </c>
      <c r="S66" s="132"/>
      <c r="T66" s="133"/>
      <c r="U66" s="134"/>
      <c r="V66" s="135"/>
      <c r="W66" s="134"/>
      <c r="X66" s="135"/>
      <c r="Y66" s="134"/>
      <c r="Z66" s="135"/>
      <c r="AA66" s="134"/>
      <c r="AB66" s="131" t="s">
        <v>204</v>
      </c>
    </row>
    <row r="67" spans="1:28" ht="15" thickBot="1" x14ac:dyDescent="0.35">
      <c r="A67" s="130" t="s">
        <v>386</v>
      </c>
      <c r="B67" s="131" t="s">
        <v>205</v>
      </c>
      <c r="C67" s="120">
        <v>123.15</v>
      </c>
      <c r="D67" s="121">
        <v>85.34</v>
      </c>
      <c r="E67" s="121">
        <v>49.260000000000005</v>
      </c>
      <c r="F67" s="121">
        <v>183.86</v>
      </c>
      <c r="G67" s="121">
        <v>446.36000000000007</v>
      </c>
      <c r="H67" s="121">
        <v>168.73000000000002</v>
      </c>
      <c r="I67" s="121">
        <v>262.04000000000002</v>
      </c>
      <c r="J67" s="121">
        <v>186.34197999999594</v>
      </c>
      <c r="K67" s="121">
        <v>315.35000000000002</v>
      </c>
      <c r="L67" s="122">
        <v>236.82985999999644</v>
      </c>
      <c r="M67" s="123">
        <v>357.76204000000001</v>
      </c>
      <c r="N67" s="124">
        <v>1.2762999999984186</v>
      </c>
      <c r="O67" s="124"/>
      <c r="P67" s="122">
        <v>106.84754000000271</v>
      </c>
      <c r="Q67" s="125">
        <v>8.2436200000039204</v>
      </c>
      <c r="R67" s="125">
        <v>95.413859999998536</v>
      </c>
      <c r="S67" s="132"/>
      <c r="T67" s="133"/>
      <c r="U67" s="134"/>
      <c r="V67" s="135"/>
      <c r="W67" s="134"/>
      <c r="X67" s="135"/>
      <c r="Y67" s="134"/>
      <c r="Z67" s="135"/>
      <c r="AA67" s="134"/>
      <c r="AB67" s="131" t="s">
        <v>205</v>
      </c>
    </row>
    <row r="68" spans="1:28" ht="15" thickBot="1" x14ac:dyDescent="0.35">
      <c r="A68" s="130" t="s">
        <v>387</v>
      </c>
      <c r="B68" s="131" t="s">
        <v>206</v>
      </c>
      <c r="C68" s="120">
        <v>8.2100000000000009</v>
      </c>
      <c r="D68" s="121">
        <v>0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v>4.6636000000004056</v>
      </c>
      <c r="K68" s="121">
        <v>0</v>
      </c>
      <c r="L68" s="122">
        <v>0</v>
      </c>
      <c r="M68" s="123">
        <v>0</v>
      </c>
      <c r="N68" s="124">
        <v>0</v>
      </c>
      <c r="O68" s="124"/>
      <c r="P68" s="122">
        <v>0</v>
      </c>
      <c r="Q68" s="125">
        <v>0</v>
      </c>
      <c r="R68" s="125">
        <v>0</v>
      </c>
      <c r="S68" s="132"/>
      <c r="T68" s="133"/>
      <c r="U68" s="134"/>
      <c r="V68" s="135"/>
      <c r="W68" s="134"/>
      <c r="X68" s="135"/>
      <c r="Y68" s="134"/>
      <c r="Z68" s="135"/>
      <c r="AA68" s="134"/>
      <c r="AB68" s="131" t="s">
        <v>206</v>
      </c>
    </row>
    <row r="69" spans="1:28" ht="15" thickBot="1" x14ac:dyDescent="0.35">
      <c r="A69" s="130" t="s">
        <v>388</v>
      </c>
      <c r="B69" s="131" t="s">
        <v>207</v>
      </c>
      <c r="C69" s="120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8.2656000000000063</v>
      </c>
      <c r="K69" s="121">
        <v>0.01</v>
      </c>
      <c r="L69" s="122">
        <v>1.0459800000000079</v>
      </c>
      <c r="M69" s="123">
        <v>0</v>
      </c>
      <c r="N69" s="124">
        <v>0</v>
      </c>
      <c r="O69" s="124"/>
      <c r="P69" s="122">
        <v>0</v>
      </c>
      <c r="Q69" s="125">
        <v>0</v>
      </c>
      <c r="R69" s="125">
        <v>3.0520000000001019E-2</v>
      </c>
      <c r="S69" s="132"/>
      <c r="T69" s="133"/>
      <c r="U69" s="134"/>
      <c r="V69" s="135"/>
      <c r="W69" s="134"/>
      <c r="X69" s="135"/>
      <c r="Y69" s="134"/>
      <c r="Z69" s="135"/>
      <c r="AA69" s="134"/>
      <c r="AB69" s="131" t="s">
        <v>207</v>
      </c>
    </row>
    <row r="70" spans="1:28" ht="15" thickBot="1" x14ac:dyDescent="0.35">
      <c r="A70" s="130" t="s">
        <v>389</v>
      </c>
      <c r="B70" s="131" t="s">
        <v>208</v>
      </c>
      <c r="C70" s="120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6.0891000000034268</v>
      </c>
      <c r="K70" s="121">
        <v>0</v>
      </c>
      <c r="L70" s="122">
        <v>0</v>
      </c>
      <c r="M70" s="123">
        <v>0</v>
      </c>
      <c r="N70" s="124">
        <v>0</v>
      </c>
      <c r="O70" s="124"/>
      <c r="P70" s="122">
        <v>0</v>
      </c>
      <c r="Q70" s="125">
        <v>0</v>
      </c>
      <c r="R70" s="125">
        <v>1.6340000001646329E-2</v>
      </c>
      <c r="S70" s="132"/>
      <c r="T70" s="133"/>
      <c r="U70" s="134"/>
      <c r="V70" s="135"/>
      <c r="W70" s="134"/>
      <c r="X70" s="135"/>
      <c r="Y70" s="134"/>
      <c r="Z70" s="135"/>
      <c r="AA70" s="134"/>
      <c r="AB70" s="131" t="s">
        <v>208</v>
      </c>
    </row>
    <row r="71" spans="1:28" ht="15" thickBot="1" x14ac:dyDescent="0.35">
      <c r="A71" s="130" t="s">
        <v>390</v>
      </c>
      <c r="B71" s="131" t="s">
        <v>209</v>
      </c>
      <c r="C71" s="120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v>149.29000000000002</v>
      </c>
      <c r="I71" s="121">
        <v>351.44</v>
      </c>
      <c r="J71" s="121">
        <v>771.66189999999983</v>
      </c>
      <c r="K71" s="121">
        <v>396.45</v>
      </c>
      <c r="L71" s="122">
        <v>5.1494400000001948</v>
      </c>
      <c r="M71" s="123">
        <v>3.0365200000017945</v>
      </c>
      <c r="N71" s="124">
        <v>0</v>
      </c>
      <c r="O71" s="124"/>
      <c r="P71" s="122">
        <v>0</v>
      </c>
      <c r="Q71" s="125">
        <v>0</v>
      </c>
      <c r="R71" s="125">
        <v>0</v>
      </c>
      <c r="S71" s="132"/>
      <c r="T71" s="133"/>
      <c r="U71" s="134"/>
      <c r="V71" s="135"/>
      <c r="W71" s="134"/>
      <c r="X71" s="135"/>
      <c r="Y71" s="134"/>
      <c r="Z71" s="135"/>
      <c r="AA71" s="134"/>
      <c r="AB71" s="131" t="s">
        <v>209</v>
      </c>
    </row>
    <row r="72" spans="1:28" ht="15" thickBot="1" x14ac:dyDescent="0.35">
      <c r="A72" s="130" t="s">
        <v>391</v>
      </c>
      <c r="B72" s="131" t="s">
        <v>210</v>
      </c>
      <c r="C72" s="120">
        <v>0</v>
      </c>
      <c r="D72" s="121">
        <v>0</v>
      </c>
      <c r="E72" s="121">
        <v>0</v>
      </c>
      <c r="F72" s="121">
        <v>16.420000000000002</v>
      </c>
      <c r="G72" s="121">
        <v>24.630000000000003</v>
      </c>
      <c r="H72" s="121">
        <v>529.53</v>
      </c>
      <c r="I72" s="121">
        <v>480.92</v>
      </c>
      <c r="J72" s="121">
        <v>996.62146000000166</v>
      </c>
      <c r="K72" s="121">
        <v>965.42</v>
      </c>
      <c r="L72" s="122">
        <v>837.04211999999927</v>
      </c>
      <c r="M72" s="123">
        <v>76.830360000000454</v>
      </c>
      <c r="N72" s="124">
        <v>0</v>
      </c>
      <c r="O72" s="124"/>
      <c r="P72" s="122">
        <v>0</v>
      </c>
      <c r="Q72" s="125">
        <v>0</v>
      </c>
      <c r="R72" s="125">
        <v>0</v>
      </c>
      <c r="S72" s="132"/>
      <c r="T72" s="133"/>
      <c r="U72" s="134"/>
      <c r="V72" s="135"/>
      <c r="W72" s="134"/>
      <c r="X72" s="135"/>
      <c r="Y72" s="134"/>
      <c r="Z72" s="135"/>
      <c r="AA72" s="134"/>
      <c r="AB72" s="131" t="s">
        <v>210</v>
      </c>
    </row>
    <row r="73" spans="1:28" ht="15" thickBot="1" x14ac:dyDescent="0.35">
      <c r="A73" s="130" t="s">
        <v>392</v>
      </c>
      <c r="B73" s="131" t="s">
        <v>211</v>
      </c>
      <c r="C73" s="120">
        <v>0</v>
      </c>
      <c r="D73" s="121">
        <v>0</v>
      </c>
      <c r="E73" s="121">
        <v>0</v>
      </c>
      <c r="F73" s="121">
        <v>0</v>
      </c>
      <c r="G73" s="121">
        <v>27.870000000000005</v>
      </c>
      <c r="H73" s="121">
        <v>185.15</v>
      </c>
      <c r="I73" s="121">
        <v>267.89999999999998</v>
      </c>
      <c r="J73" s="121">
        <v>160.27425999999991</v>
      </c>
      <c r="K73" s="121">
        <v>220.5</v>
      </c>
      <c r="L73" s="122">
        <v>79.638379999999856</v>
      </c>
      <c r="M73" s="123">
        <v>22.857500000000098</v>
      </c>
      <c r="N73" s="124">
        <v>12.462360000000048</v>
      </c>
      <c r="O73" s="124"/>
      <c r="P73" s="122">
        <v>0.733079999999943</v>
      </c>
      <c r="Q73" s="125">
        <v>0</v>
      </c>
      <c r="R73" s="125">
        <v>0.15197999999996339</v>
      </c>
      <c r="S73" s="132"/>
      <c r="T73" s="133"/>
      <c r="U73" s="134"/>
      <c r="V73" s="135"/>
      <c r="W73" s="134"/>
      <c r="X73" s="135"/>
      <c r="Y73" s="134"/>
      <c r="Z73" s="135"/>
      <c r="AA73" s="134"/>
      <c r="AB73" s="131" t="s">
        <v>211</v>
      </c>
    </row>
    <row r="74" spans="1:28" ht="15" thickBot="1" x14ac:dyDescent="0.35">
      <c r="A74" s="130" t="s">
        <v>393</v>
      </c>
      <c r="B74" s="131" t="s">
        <v>212</v>
      </c>
      <c r="C74" s="120">
        <v>21798.410000000003</v>
      </c>
      <c r="D74" s="121">
        <v>27890.240000000002</v>
      </c>
      <c r="E74" s="121">
        <v>18251.840000000004</v>
      </c>
      <c r="F74" s="121">
        <v>10140.25</v>
      </c>
      <c r="G74" s="121">
        <v>8023.0400000000009</v>
      </c>
      <c r="H74" s="121">
        <v>1990.6600000000003</v>
      </c>
      <c r="I74" s="121">
        <v>2161.3599999999997</v>
      </c>
      <c r="J74" s="121">
        <v>3035.1874799999869</v>
      </c>
      <c r="K74" s="121">
        <v>2414.0300000000002</v>
      </c>
      <c r="L74" s="122">
        <v>9061.30530000002</v>
      </c>
      <c r="M74" s="123">
        <v>14469.833580000015</v>
      </c>
      <c r="N74" s="124">
        <v>18586.843179999989</v>
      </c>
      <c r="O74" s="124"/>
      <c r="P74" s="122">
        <v>22883.104200000045</v>
      </c>
      <c r="Q74" s="125">
        <v>19513.63402000006</v>
      </c>
      <c r="R74" s="125">
        <v>16513.674559999992</v>
      </c>
      <c r="S74" s="132"/>
      <c r="T74" s="133"/>
      <c r="U74" s="134"/>
      <c r="V74" s="135"/>
      <c r="W74" s="134"/>
      <c r="X74" s="135"/>
      <c r="Y74" s="134"/>
      <c r="Z74" s="135"/>
      <c r="AA74" s="134"/>
      <c r="AB74" s="131" t="s">
        <v>212</v>
      </c>
    </row>
    <row r="75" spans="1:28" ht="15" thickBot="1" x14ac:dyDescent="0.35">
      <c r="A75" s="130" t="s">
        <v>394</v>
      </c>
      <c r="B75" s="131" t="s">
        <v>213</v>
      </c>
      <c r="C75" s="120">
        <v>213.02</v>
      </c>
      <c r="D75" s="121">
        <v>144.32000000000002</v>
      </c>
      <c r="E75" s="121">
        <v>155.77000000000004</v>
      </c>
      <c r="F75" s="121">
        <v>242.62000000000003</v>
      </c>
      <c r="G75" s="121">
        <v>899.83</v>
      </c>
      <c r="H75" s="121">
        <v>672.12000000000012</v>
      </c>
      <c r="I75" s="121">
        <v>722</v>
      </c>
      <c r="J75" s="121">
        <v>1416.9598000000046</v>
      </c>
      <c r="K75" s="121">
        <v>1399.56</v>
      </c>
      <c r="L75" s="122">
        <v>1477.7665200000042</v>
      </c>
      <c r="M75" s="123">
        <v>551.50823999999534</v>
      </c>
      <c r="N75" s="124">
        <v>201.93995999999697</v>
      </c>
      <c r="O75" s="124"/>
      <c r="P75" s="122">
        <v>179.82343999999827</v>
      </c>
      <c r="Q75" s="125">
        <v>234.07898000000387</v>
      </c>
      <c r="R75" s="125">
        <v>310.28343999999663</v>
      </c>
      <c r="S75" s="132"/>
      <c r="T75" s="133"/>
      <c r="U75" s="134"/>
      <c r="V75" s="135"/>
      <c r="W75" s="134"/>
      <c r="X75" s="135"/>
      <c r="Y75" s="134"/>
      <c r="Z75" s="135"/>
      <c r="AA75" s="134"/>
      <c r="AB75" s="131" t="s">
        <v>213</v>
      </c>
    </row>
    <row r="76" spans="1:28" ht="15" thickBot="1" x14ac:dyDescent="0.35">
      <c r="A76" s="130" t="s">
        <v>395</v>
      </c>
      <c r="B76" s="131" t="s">
        <v>214</v>
      </c>
      <c r="C76" s="120">
        <v>0</v>
      </c>
      <c r="D76" s="121">
        <v>0</v>
      </c>
      <c r="E76" s="121">
        <v>0</v>
      </c>
      <c r="F76" s="121">
        <v>0</v>
      </c>
      <c r="G76" s="121">
        <v>313.27000000000004</v>
      </c>
      <c r="H76" s="121">
        <v>2162.2200000000003</v>
      </c>
      <c r="I76" s="121">
        <v>2311.8000000000002</v>
      </c>
      <c r="J76" s="121">
        <v>2888.0730600000115</v>
      </c>
      <c r="K76" s="121">
        <v>353.88</v>
      </c>
      <c r="L76" s="122">
        <v>0</v>
      </c>
      <c r="M76" s="123">
        <v>0</v>
      </c>
      <c r="N76" s="124">
        <v>0</v>
      </c>
      <c r="O76" s="124"/>
      <c r="P76" s="122">
        <v>0</v>
      </c>
      <c r="Q76" s="125">
        <v>0</v>
      </c>
      <c r="R76" s="125">
        <v>0</v>
      </c>
      <c r="S76" s="132"/>
      <c r="T76" s="133"/>
      <c r="U76" s="134"/>
      <c r="V76" s="135"/>
      <c r="W76" s="134"/>
      <c r="X76" s="135"/>
      <c r="Y76" s="134"/>
      <c r="Z76" s="135"/>
      <c r="AA76" s="134"/>
      <c r="AB76" s="131" t="s">
        <v>214</v>
      </c>
    </row>
    <row r="77" spans="1:28" ht="15" thickBot="1" x14ac:dyDescent="0.35">
      <c r="A77" s="130" t="s">
        <v>396</v>
      </c>
      <c r="B77" s="131" t="s">
        <v>215</v>
      </c>
      <c r="C77" s="120">
        <v>8.2100000000000009</v>
      </c>
      <c r="D77" s="121">
        <v>0</v>
      </c>
      <c r="E77" s="121">
        <v>0</v>
      </c>
      <c r="F77" s="121">
        <v>8.2100000000000009</v>
      </c>
      <c r="G77" s="121">
        <v>245.64000000000001</v>
      </c>
      <c r="H77" s="121">
        <v>881.90000000000009</v>
      </c>
      <c r="I77" s="121">
        <v>1568.22</v>
      </c>
      <c r="J77" s="121">
        <v>1067.8777400000033</v>
      </c>
      <c r="K77" s="121">
        <v>650.36</v>
      </c>
      <c r="L77" s="122">
        <v>15.092980000000788</v>
      </c>
      <c r="M77" s="123">
        <v>3.08901999999649</v>
      </c>
      <c r="N77" s="124">
        <v>3.0236599999980349</v>
      </c>
      <c r="O77" s="124"/>
      <c r="P77" s="122">
        <v>3.1327999999986784</v>
      </c>
      <c r="Q77" s="125">
        <v>2.8633600000026673</v>
      </c>
      <c r="R77" s="125">
        <v>2.6752999999988423</v>
      </c>
      <c r="S77" s="132"/>
      <c r="T77" s="133"/>
      <c r="U77" s="134"/>
      <c r="V77" s="135"/>
      <c r="W77" s="134"/>
      <c r="X77" s="135"/>
      <c r="Y77" s="134"/>
      <c r="Z77" s="135"/>
      <c r="AA77" s="134"/>
      <c r="AB77" s="131" t="s">
        <v>215</v>
      </c>
    </row>
    <row r="78" spans="1:28" ht="15" thickBot="1" x14ac:dyDescent="0.35">
      <c r="A78" s="130" t="s">
        <v>397</v>
      </c>
      <c r="B78" s="131" t="s">
        <v>78</v>
      </c>
      <c r="C78" s="120">
        <v>0</v>
      </c>
      <c r="D78" s="121">
        <v>57.470000000000006</v>
      </c>
      <c r="E78" s="121">
        <v>0</v>
      </c>
      <c r="F78" s="121">
        <v>147.56</v>
      </c>
      <c r="G78" s="121">
        <v>606.88000000000011</v>
      </c>
      <c r="H78" s="121">
        <v>245.86000000000004</v>
      </c>
      <c r="I78" s="121">
        <v>276.21999999999997</v>
      </c>
      <c r="J78" s="121">
        <v>282.23827999999884</v>
      </c>
      <c r="K78" s="121">
        <v>365.6</v>
      </c>
      <c r="L78" s="122">
        <v>728.36634000000208</v>
      </c>
      <c r="M78" s="123">
        <v>953.83393999999942</v>
      </c>
      <c r="N78" s="124">
        <v>177.44736000000091</v>
      </c>
      <c r="O78" s="124"/>
      <c r="P78" s="122">
        <v>371.89085999999833</v>
      </c>
      <c r="Q78" s="125">
        <v>266.64216000000079</v>
      </c>
      <c r="R78" s="125">
        <v>91.245799999998056</v>
      </c>
      <c r="S78" s="132"/>
      <c r="T78" s="133"/>
      <c r="U78" s="134"/>
      <c r="V78" s="135"/>
      <c r="W78" s="134"/>
      <c r="X78" s="135"/>
      <c r="Y78" s="134"/>
      <c r="Z78" s="135"/>
      <c r="AA78" s="134"/>
      <c r="AB78" s="131" t="s">
        <v>78</v>
      </c>
    </row>
    <row r="79" spans="1:28" ht="15" thickBot="1" x14ac:dyDescent="0.35">
      <c r="A79" s="130" t="s">
        <v>398</v>
      </c>
      <c r="B79" s="131" t="s">
        <v>216</v>
      </c>
      <c r="C79" s="120">
        <v>0</v>
      </c>
      <c r="D79" s="121">
        <v>0</v>
      </c>
      <c r="E79" s="121">
        <v>0</v>
      </c>
      <c r="F79" s="121">
        <v>8.2100000000000009</v>
      </c>
      <c r="G79" s="121">
        <v>57.470000000000006</v>
      </c>
      <c r="H79" s="121">
        <v>803.92000000000007</v>
      </c>
      <c r="I79" s="121">
        <v>808.62</v>
      </c>
      <c r="J79" s="121">
        <v>467.14829999999967</v>
      </c>
      <c r="K79" s="121">
        <v>655.69</v>
      </c>
      <c r="L79" s="122">
        <v>1205.6123599999989</v>
      </c>
      <c r="M79" s="123">
        <v>2216.6902000000009</v>
      </c>
      <c r="N79" s="124">
        <v>1044.8379399999999</v>
      </c>
      <c r="O79" s="124"/>
      <c r="P79" s="122">
        <v>2.6819999999365789E-2</v>
      </c>
      <c r="Q79" s="125">
        <v>0</v>
      </c>
      <c r="R79" s="125">
        <v>5.4355199999995278</v>
      </c>
      <c r="S79" s="132"/>
      <c r="T79" s="133"/>
      <c r="U79" s="134"/>
      <c r="V79" s="135"/>
      <c r="W79" s="134"/>
      <c r="X79" s="135"/>
      <c r="Y79" s="134"/>
      <c r="Z79" s="135"/>
      <c r="AA79" s="134"/>
      <c r="AB79" s="131" t="s">
        <v>216</v>
      </c>
    </row>
    <row r="80" spans="1:28" ht="15" thickBot="1" x14ac:dyDescent="0.35">
      <c r="A80" s="130" t="s">
        <v>399</v>
      </c>
      <c r="B80" s="131" t="s">
        <v>217</v>
      </c>
      <c r="C80" s="120">
        <v>6356.6600000000008</v>
      </c>
      <c r="D80" s="121">
        <v>1785.6000000000001</v>
      </c>
      <c r="E80" s="121">
        <v>815.56000000000006</v>
      </c>
      <c r="F80" s="121">
        <v>1084.98</v>
      </c>
      <c r="G80" s="121">
        <v>2619.7800000000002</v>
      </c>
      <c r="H80" s="121">
        <v>4745.29</v>
      </c>
      <c r="I80" s="121">
        <v>6235.2599999999993</v>
      </c>
      <c r="J80" s="121">
        <v>5320.5852800000084</v>
      </c>
      <c r="K80" s="121">
        <v>1963.96</v>
      </c>
      <c r="L80" s="122">
        <v>3227.430220000007</v>
      </c>
      <c r="M80" s="123">
        <v>1351.1654800000088</v>
      </c>
      <c r="N80" s="124">
        <v>3526.2846000000391</v>
      </c>
      <c r="O80" s="124"/>
      <c r="P80" s="122">
        <v>6347.9940599999436</v>
      </c>
      <c r="Q80" s="125">
        <v>215.24888000000601</v>
      </c>
      <c r="R80" s="125">
        <v>3013.3405400000079</v>
      </c>
      <c r="S80" s="132"/>
      <c r="T80" s="133"/>
      <c r="U80" s="134"/>
      <c r="V80" s="135"/>
      <c r="W80" s="134"/>
      <c r="X80" s="135"/>
      <c r="Y80" s="134"/>
      <c r="Z80" s="135"/>
      <c r="AA80" s="134"/>
      <c r="AB80" s="131" t="s">
        <v>217</v>
      </c>
    </row>
    <row r="81" spans="1:28" ht="15" thickBot="1" x14ac:dyDescent="0.35">
      <c r="A81" s="130" t="s">
        <v>400</v>
      </c>
      <c r="B81" s="131" t="s">
        <v>218</v>
      </c>
      <c r="C81" s="120">
        <v>10533.230000000001</v>
      </c>
      <c r="D81" s="121">
        <v>11719.590000000002</v>
      </c>
      <c r="E81" s="121">
        <v>8805.35</v>
      </c>
      <c r="F81" s="121">
        <v>5657.55</v>
      </c>
      <c r="G81" s="121">
        <v>5252.6500000000005</v>
      </c>
      <c r="H81" s="121">
        <v>3239.12</v>
      </c>
      <c r="I81" s="121">
        <v>2874.7799999999997</v>
      </c>
      <c r="J81" s="121">
        <v>2708.1208600000455</v>
      </c>
      <c r="K81" s="121">
        <v>2641.66</v>
      </c>
      <c r="L81" s="122">
        <v>4837.6626599999872</v>
      </c>
      <c r="M81" s="123">
        <v>6782.3600399999996</v>
      </c>
      <c r="N81" s="124">
        <v>9572.2158200000504</v>
      </c>
      <c r="O81" s="124"/>
      <c r="P81" s="122">
        <v>10461.257540000002</v>
      </c>
      <c r="Q81" s="125">
        <v>11228.347420000042</v>
      </c>
      <c r="R81" s="125">
        <v>8566.0141399999866</v>
      </c>
      <c r="S81" s="132"/>
      <c r="T81" s="133"/>
      <c r="U81" s="134"/>
      <c r="V81" s="135"/>
      <c r="W81" s="134"/>
      <c r="X81" s="135"/>
      <c r="Y81" s="134"/>
      <c r="Z81" s="135"/>
      <c r="AA81" s="134"/>
      <c r="AB81" s="131" t="s">
        <v>218</v>
      </c>
    </row>
    <row r="82" spans="1:28" ht="15" thickBot="1" x14ac:dyDescent="0.35">
      <c r="A82" s="130">
        <v>373132</v>
      </c>
      <c r="B82" s="131" t="s">
        <v>219</v>
      </c>
      <c r="C82" s="120">
        <v>0</v>
      </c>
      <c r="D82" s="121">
        <v>0</v>
      </c>
      <c r="E82" s="121">
        <v>0</v>
      </c>
      <c r="F82" s="121">
        <v>8.2100000000000009</v>
      </c>
      <c r="G82" s="121">
        <v>139.57000000000002</v>
      </c>
      <c r="H82" s="121">
        <v>67.190000000000012</v>
      </c>
      <c r="I82" s="121">
        <v>66.28</v>
      </c>
      <c r="J82" s="121">
        <v>28.1430399999999</v>
      </c>
      <c r="K82" s="121">
        <v>8.25</v>
      </c>
      <c r="L82" s="122">
        <v>357.37328000000002</v>
      </c>
      <c r="M82" s="123">
        <v>779.76092000000017</v>
      </c>
      <c r="N82" s="124">
        <v>118.16891999999964</v>
      </c>
      <c r="O82" s="124"/>
      <c r="P82" s="122">
        <v>0.12516000000008942</v>
      </c>
      <c r="Q82" s="125">
        <v>0</v>
      </c>
      <c r="R82" s="125">
        <v>0</v>
      </c>
      <c r="S82" s="132"/>
      <c r="T82" s="133"/>
      <c r="U82" s="134"/>
      <c r="V82" s="135"/>
      <c r="W82" s="134"/>
      <c r="X82" s="135"/>
      <c r="Y82" s="134"/>
      <c r="Z82" s="135"/>
      <c r="AA82" s="134"/>
      <c r="AB82" s="131" t="s">
        <v>219</v>
      </c>
    </row>
    <row r="83" spans="1:28" ht="15" thickBot="1" x14ac:dyDescent="0.35">
      <c r="A83" s="130" t="s">
        <v>401</v>
      </c>
      <c r="B83" s="131" t="s">
        <v>220</v>
      </c>
      <c r="C83" s="120">
        <v>0</v>
      </c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3.2860800000048767</v>
      </c>
      <c r="K83" s="121">
        <v>0</v>
      </c>
      <c r="L83" s="122">
        <v>0</v>
      </c>
      <c r="M83" s="123">
        <v>0</v>
      </c>
      <c r="N83" s="124">
        <v>0</v>
      </c>
      <c r="O83" s="124"/>
      <c r="P83" s="122">
        <v>0</v>
      </c>
      <c r="Q83" s="125">
        <v>0</v>
      </c>
      <c r="R83" s="125">
        <v>0</v>
      </c>
      <c r="S83" s="132"/>
      <c r="T83" s="133"/>
      <c r="U83" s="134"/>
      <c r="V83" s="135"/>
      <c r="W83" s="134"/>
      <c r="X83" s="135"/>
      <c r="Y83" s="134"/>
      <c r="Z83" s="135"/>
      <c r="AA83" s="134"/>
      <c r="AB83" s="131" t="s">
        <v>220</v>
      </c>
    </row>
    <row r="84" spans="1:28" ht="15" thickBot="1" x14ac:dyDescent="0.35">
      <c r="A84" s="130" t="s">
        <v>402</v>
      </c>
      <c r="B84" s="131" t="s">
        <v>221</v>
      </c>
      <c r="C84" s="120">
        <v>0</v>
      </c>
      <c r="D84" s="121">
        <v>0</v>
      </c>
      <c r="E84" s="121">
        <v>0</v>
      </c>
      <c r="F84" s="121">
        <v>16.420000000000002</v>
      </c>
      <c r="G84" s="121">
        <v>407.04</v>
      </c>
      <c r="H84" s="121">
        <v>990.80000000000007</v>
      </c>
      <c r="I84" s="121">
        <v>1237.4399999999998</v>
      </c>
      <c r="J84" s="121">
        <v>1810.5655999999981</v>
      </c>
      <c r="K84" s="121">
        <v>1323.71</v>
      </c>
      <c r="L84" s="122">
        <v>328.22586000000229</v>
      </c>
      <c r="M84" s="123">
        <v>0</v>
      </c>
      <c r="N84" s="124">
        <v>0</v>
      </c>
      <c r="O84" s="124"/>
      <c r="P84" s="122">
        <v>0</v>
      </c>
      <c r="Q84" s="125">
        <v>0</v>
      </c>
      <c r="R84" s="125">
        <v>0</v>
      </c>
      <c r="S84" s="132"/>
      <c r="T84" s="133"/>
      <c r="U84" s="134"/>
      <c r="V84" s="135"/>
      <c r="W84" s="134"/>
      <c r="X84" s="135"/>
      <c r="Y84" s="134"/>
      <c r="Z84" s="135"/>
      <c r="AA84" s="134"/>
      <c r="AB84" s="131" t="s">
        <v>221</v>
      </c>
    </row>
    <row r="85" spans="1:28" ht="15" thickBot="1" x14ac:dyDescent="0.35">
      <c r="A85" s="130" t="s">
        <v>403</v>
      </c>
      <c r="B85" s="131" t="s">
        <v>222</v>
      </c>
      <c r="C85" s="120">
        <v>0</v>
      </c>
      <c r="D85" s="121">
        <v>0</v>
      </c>
      <c r="E85" s="121">
        <v>82.100000000000009</v>
      </c>
      <c r="F85" s="121">
        <v>1885.63</v>
      </c>
      <c r="G85" s="121">
        <v>3837.57</v>
      </c>
      <c r="H85" s="121">
        <v>1272.9600000000003</v>
      </c>
      <c r="I85" s="121">
        <v>1581.48</v>
      </c>
      <c r="J85" s="121">
        <v>1612.1846200000016</v>
      </c>
      <c r="K85" s="121">
        <v>1377.47</v>
      </c>
      <c r="L85" s="122">
        <v>4443.3773199999941</v>
      </c>
      <c r="M85" s="123">
        <v>361.95271999999107</v>
      </c>
      <c r="N85" s="124">
        <v>8.895300000007154</v>
      </c>
      <c r="O85" s="124"/>
      <c r="P85" s="122">
        <v>34.705079999996485</v>
      </c>
      <c r="Q85" s="125">
        <v>4.2733200000087157</v>
      </c>
      <c r="R85" s="125">
        <v>6.5083199999924544</v>
      </c>
      <c r="S85" s="132"/>
      <c r="T85" s="133"/>
      <c r="U85" s="134"/>
      <c r="V85" s="135"/>
      <c r="W85" s="134"/>
      <c r="X85" s="135"/>
      <c r="Y85" s="134"/>
      <c r="Z85" s="135"/>
      <c r="AA85" s="134"/>
      <c r="AB85" s="131" t="s">
        <v>222</v>
      </c>
    </row>
    <row r="86" spans="1:28" ht="15" thickBot="1" x14ac:dyDescent="0.35">
      <c r="A86" s="130" t="s">
        <v>404</v>
      </c>
      <c r="B86" s="131" t="s">
        <v>223</v>
      </c>
      <c r="C86" s="120">
        <v>0</v>
      </c>
      <c r="D86" s="121">
        <v>0</v>
      </c>
      <c r="E86" s="121">
        <v>0</v>
      </c>
      <c r="F86" s="121">
        <v>98.52000000000001</v>
      </c>
      <c r="G86" s="121">
        <v>47.53</v>
      </c>
      <c r="H86" s="121">
        <v>1532.19</v>
      </c>
      <c r="I86" s="121">
        <v>1453.8799999999999</v>
      </c>
      <c r="J86" s="121">
        <v>1315.6405799999998</v>
      </c>
      <c r="K86" s="121">
        <v>1381.95</v>
      </c>
      <c r="L86" s="122">
        <v>459.4791799999926</v>
      </c>
      <c r="M86" s="123">
        <v>0</v>
      </c>
      <c r="N86" s="124">
        <v>0</v>
      </c>
      <c r="O86" s="124"/>
      <c r="P86" s="122">
        <v>0</v>
      </c>
      <c r="Q86" s="125">
        <v>0</v>
      </c>
      <c r="R86" s="125">
        <v>0</v>
      </c>
      <c r="S86" s="132"/>
      <c r="T86" s="133"/>
      <c r="U86" s="134"/>
      <c r="V86" s="135"/>
      <c r="W86" s="134"/>
      <c r="X86" s="135"/>
      <c r="Y86" s="134"/>
      <c r="Z86" s="135"/>
      <c r="AA86" s="134"/>
      <c r="AB86" s="131" t="s">
        <v>223</v>
      </c>
    </row>
    <row r="87" spans="1:28" ht="15" thickBot="1" x14ac:dyDescent="0.35">
      <c r="A87" s="130" t="s">
        <v>405</v>
      </c>
      <c r="B87" s="131" t="s">
        <v>224</v>
      </c>
      <c r="C87" s="120">
        <v>0</v>
      </c>
      <c r="D87" s="121">
        <v>0</v>
      </c>
      <c r="E87" s="121">
        <v>0</v>
      </c>
      <c r="F87" s="121">
        <v>390.81</v>
      </c>
      <c r="G87" s="121">
        <v>2612.17</v>
      </c>
      <c r="H87" s="121">
        <v>2082.23</v>
      </c>
      <c r="I87" s="121">
        <v>3074.22</v>
      </c>
      <c r="J87" s="121">
        <v>2727.7987799999983</v>
      </c>
      <c r="K87" s="121">
        <v>1069.6600000000001</v>
      </c>
      <c r="L87" s="122">
        <v>149.56079999999216</v>
      </c>
      <c r="M87" s="123">
        <v>0</v>
      </c>
      <c r="N87" s="124">
        <v>0</v>
      </c>
      <c r="O87" s="124"/>
      <c r="P87" s="122">
        <v>0</v>
      </c>
      <c r="Q87" s="125">
        <v>0</v>
      </c>
      <c r="R87" s="125">
        <v>0</v>
      </c>
      <c r="S87" s="132"/>
      <c r="T87" s="133"/>
      <c r="U87" s="134"/>
      <c r="V87" s="135"/>
      <c r="W87" s="134"/>
      <c r="X87" s="135"/>
      <c r="Y87" s="134"/>
      <c r="Z87" s="135"/>
      <c r="AA87" s="134"/>
      <c r="AB87" s="131" t="s">
        <v>224</v>
      </c>
    </row>
    <row r="88" spans="1:28" ht="15" thickBot="1" x14ac:dyDescent="0.35">
      <c r="A88" s="130" t="s">
        <v>406</v>
      </c>
      <c r="B88" s="131" t="s">
        <v>86</v>
      </c>
      <c r="C88" s="120">
        <v>70.430000000000007</v>
      </c>
      <c r="D88" s="121">
        <v>67.190000000000012</v>
      </c>
      <c r="E88" s="121">
        <v>70.430000000000007</v>
      </c>
      <c r="F88" s="121">
        <v>132.87</v>
      </c>
      <c r="G88" s="121">
        <v>163.98000000000002</v>
      </c>
      <c r="H88" s="121">
        <v>608.17000000000007</v>
      </c>
      <c r="I88" s="121">
        <v>641.54</v>
      </c>
      <c r="J88" s="121">
        <v>642.24564000000373</v>
      </c>
      <c r="K88" s="121">
        <v>531.85</v>
      </c>
      <c r="L88" s="122">
        <v>442.03450000001106</v>
      </c>
      <c r="M88" s="123">
        <v>106.32409999999047</v>
      </c>
      <c r="N88" s="124">
        <v>60.03243999999426</v>
      </c>
      <c r="O88" s="124"/>
      <c r="P88" s="122">
        <v>62.120200000000679</v>
      </c>
      <c r="Q88" s="125">
        <v>58.422320000000994</v>
      </c>
      <c r="R88" s="125">
        <v>54.729040000000012</v>
      </c>
      <c r="S88" s="132"/>
      <c r="T88" s="133"/>
      <c r="U88" s="134"/>
      <c r="V88" s="135"/>
      <c r="W88" s="134"/>
      <c r="X88" s="135"/>
      <c r="Y88" s="134"/>
      <c r="Z88" s="135"/>
      <c r="AA88" s="134"/>
      <c r="AB88" s="131" t="s">
        <v>86</v>
      </c>
    </row>
    <row r="89" spans="1:28" ht="15" thickBot="1" x14ac:dyDescent="0.35">
      <c r="A89" s="130" t="s">
        <v>407</v>
      </c>
      <c r="B89" s="131" t="s">
        <v>88</v>
      </c>
      <c r="C89" s="120">
        <v>11.450000000000001</v>
      </c>
      <c r="D89" s="121">
        <v>8.2100000000000009</v>
      </c>
      <c r="E89" s="121">
        <v>0</v>
      </c>
      <c r="F89" s="121">
        <v>11.450000000000001</v>
      </c>
      <c r="G89" s="121">
        <v>8.2100000000000009</v>
      </c>
      <c r="H89" s="121">
        <v>384.14000000000004</v>
      </c>
      <c r="I89" s="121">
        <v>261.42</v>
      </c>
      <c r="J89" s="121">
        <v>357.7658400000023</v>
      </c>
      <c r="K89" s="121">
        <v>18.36</v>
      </c>
      <c r="L89" s="122">
        <v>66.909779999999117</v>
      </c>
      <c r="M89" s="123">
        <v>9.4794999999971328</v>
      </c>
      <c r="N89" s="124">
        <v>8.4381000000061981</v>
      </c>
      <c r="O89" s="124"/>
      <c r="P89" s="122">
        <v>8.6107400000004315</v>
      </c>
      <c r="Q89" s="125">
        <v>7.9966399999978508</v>
      </c>
      <c r="R89" s="125">
        <v>7.4087399999958414</v>
      </c>
      <c r="S89" s="132"/>
      <c r="T89" s="133"/>
      <c r="U89" s="134"/>
      <c r="V89" s="135"/>
      <c r="W89" s="134"/>
      <c r="X89" s="135"/>
      <c r="Y89" s="134"/>
      <c r="Z89" s="135"/>
      <c r="AA89" s="134"/>
      <c r="AB89" s="131" t="s">
        <v>88</v>
      </c>
    </row>
    <row r="90" spans="1:28" ht="15" thickBot="1" x14ac:dyDescent="0.35">
      <c r="A90" s="130" t="s">
        <v>408</v>
      </c>
      <c r="B90" s="131" t="s">
        <v>225</v>
      </c>
      <c r="C90" s="120">
        <v>0</v>
      </c>
      <c r="D90" s="121">
        <v>0</v>
      </c>
      <c r="E90" s="121">
        <v>0</v>
      </c>
      <c r="F90" s="121">
        <v>0</v>
      </c>
      <c r="G90" s="121">
        <v>0</v>
      </c>
      <c r="H90" s="121">
        <v>44.070000000000007</v>
      </c>
      <c r="I90" s="121">
        <v>8.94</v>
      </c>
      <c r="J90" s="121">
        <v>324.58295999999979</v>
      </c>
      <c r="K90" s="122">
        <v>0</v>
      </c>
      <c r="L90" s="122">
        <v>0</v>
      </c>
      <c r="M90" s="123">
        <v>0</v>
      </c>
      <c r="N90" s="124">
        <v>0</v>
      </c>
      <c r="O90" s="124"/>
      <c r="P90" s="122">
        <v>0</v>
      </c>
      <c r="Q90" s="125">
        <v>0</v>
      </c>
      <c r="R90" s="125">
        <v>0</v>
      </c>
      <c r="S90" s="132"/>
      <c r="T90" s="133"/>
      <c r="U90" s="134"/>
      <c r="V90" s="135"/>
      <c r="W90" s="134"/>
      <c r="X90" s="135"/>
      <c r="Y90" s="134"/>
      <c r="Z90" s="135"/>
      <c r="AA90" s="134"/>
      <c r="AB90" s="131" t="s">
        <v>225</v>
      </c>
    </row>
    <row r="91" spans="1:28" ht="15" thickBot="1" x14ac:dyDescent="0.35">
      <c r="A91" s="130" t="s">
        <v>409</v>
      </c>
      <c r="B91" s="131" t="s">
        <v>226</v>
      </c>
      <c r="C91" s="120">
        <v>0</v>
      </c>
      <c r="D91" s="121">
        <v>0</v>
      </c>
      <c r="E91" s="121">
        <v>0</v>
      </c>
      <c r="F91" s="121">
        <v>0</v>
      </c>
      <c r="G91" s="121">
        <v>0</v>
      </c>
      <c r="H91" s="121">
        <v>827.8900000000001</v>
      </c>
      <c r="I91" s="121">
        <v>1096.56</v>
      </c>
      <c r="J91" s="121">
        <v>1002.2152000000018</v>
      </c>
      <c r="K91" s="121">
        <v>916.99</v>
      </c>
      <c r="L91" s="122">
        <v>254.02247999999648</v>
      </c>
      <c r="M91" s="123">
        <v>0.59003999999824375</v>
      </c>
      <c r="N91" s="124">
        <v>0</v>
      </c>
      <c r="O91" s="124"/>
      <c r="P91" s="122">
        <v>0</v>
      </c>
      <c r="Q91" s="125">
        <v>0</v>
      </c>
      <c r="R91" s="125">
        <v>0.20562000000123587</v>
      </c>
      <c r="S91" s="132"/>
      <c r="T91" s="133"/>
      <c r="U91" s="134"/>
      <c r="V91" s="135"/>
      <c r="W91" s="134"/>
      <c r="X91" s="135"/>
      <c r="Y91" s="134"/>
      <c r="Z91" s="135"/>
      <c r="AA91" s="134"/>
      <c r="AB91" s="131" t="s">
        <v>226</v>
      </c>
    </row>
    <row r="92" spans="1:28" ht="15" thickBot="1" x14ac:dyDescent="0.35">
      <c r="A92" s="130" t="s">
        <v>410</v>
      </c>
      <c r="B92" s="131" t="s">
        <v>227</v>
      </c>
      <c r="C92" s="120">
        <v>8.2100000000000009</v>
      </c>
      <c r="D92" s="121">
        <v>3.24</v>
      </c>
      <c r="E92" s="121">
        <v>8.2100000000000009</v>
      </c>
      <c r="F92" s="121">
        <v>8.2100000000000009</v>
      </c>
      <c r="G92" s="121">
        <v>1640.8700000000003</v>
      </c>
      <c r="H92" s="121">
        <v>1589.91</v>
      </c>
      <c r="I92" s="121">
        <v>2312.1</v>
      </c>
      <c r="J92" s="121">
        <v>2486.9895599999945</v>
      </c>
      <c r="K92" s="121">
        <v>2081.14</v>
      </c>
      <c r="L92" s="122">
        <v>873.49581999999634</v>
      </c>
      <c r="M92" s="123">
        <v>6.5788200000022883</v>
      </c>
      <c r="N92" s="124">
        <v>6.4191199999994746</v>
      </c>
      <c r="O92" s="124"/>
      <c r="P92" s="122">
        <v>6.7946199999890542</v>
      </c>
      <c r="Q92" s="125">
        <v>6.2581999999992144</v>
      </c>
      <c r="R92" s="125">
        <v>5.9249400000115111</v>
      </c>
      <c r="S92" s="132"/>
      <c r="T92" s="133"/>
      <c r="U92" s="134"/>
      <c r="V92" s="135"/>
      <c r="W92" s="134"/>
      <c r="X92" s="135"/>
      <c r="Y92" s="134"/>
      <c r="Z92" s="135"/>
      <c r="AA92" s="134"/>
      <c r="AB92" s="131" t="s">
        <v>227</v>
      </c>
    </row>
    <row r="93" spans="1:28" ht="15" thickBot="1" x14ac:dyDescent="0.35">
      <c r="A93" s="130" t="s">
        <v>411</v>
      </c>
      <c r="B93" s="131" t="s">
        <v>228</v>
      </c>
      <c r="C93" s="120">
        <v>0</v>
      </c>
      <c r="D93" s="121">
        <v>0</v>
      </c>
      <c r="E93" s="121">
        <v>0</v>
      </c>
      <c r="F93" s="121">
        <v>0</v>
      </c>
      <c r="G93" s="121">
        <v>114.94000000000001</v>
      </c>
      <c r="H93" s="121">
        <v>203.52</v>
      </c>
      <c r="I93" s="121">
        <v>781.18</v>
      </c>
      <c r="J93" s="121">
        <v>429.64461999999719</v>
      </c>
      <c r="K93" s="121">
        <v>309.79000000000002</v>
      </c>
      <c r="L93" s="122">
        <v>0</v>
      </c>
      <c r="M93" s="123">
        <v>0</v>
      </c>
      <c r="N93" s="124">
        <v>0</v>
      </c>
      <c r="O93" s="124"/>
      <c r="P93" s="122">
        <v>0</v>
      </c>
      <c r="Q93" s="125">
        <v>0</v>
      </c>
      <c r="R93" s="125">
        <v>0</v>
      </c>
      <c r="S93" s="132"/>
      <c r="T93" s="133"/>
      <c r="U93" s="134"/>
      <c r="V93" s="135"/>
      <c r="W93" s="134"/>
      <c r="X93" s="135"/>
      <c r="Y93" s="134"/>
      <c r="Z93" s="135"/>
      <c r="AA93" s="134"/>
      <c r="AB93" s="131" t="s">
        <v>228</v>
      </c>
    </row>
    <row r="94" spans="1:28" ht="15" thickBot="1" x14ac:dyDescent="0.35">
      <c r="A94" s="130" t="s">
        <v>412</v>
      </c>
      <c r="B94" s="131" t="s">
        <v>229</v>
      </c>
      <c r="C94" s="120">
        <v>0</v>
      </c>
      <c r="D94" s="121">
        <v>0</v>
      </c>
      <c r="E94" s="121">
        <v>8.2100000000000009</v>
      </c>
      <c r="F94" s="121">
        <v>0</v>
      </c>
      <c r="G94" s="121">
        <v>3.24</v>
      </c>
      <c r="H94" s="121">
        <v>126.39</v>
      </c>
      <c r="I94" s="121">
        <v>17.88</v>
      </c>
      <c r="J94" s="121">
        <v>70.784459999999811</v>
      </c>
      <c r="K94" s="121">
        <v>102.98</v>
      </c>
      <c r="L94" s="122">
        <v>2.7369600000000833</v>
      </c>
      <c r="M94" s="123">
        <v>2.5664799999997334</v>
      </c>
      <c r="N94" s="124">
        <v>2.4468600000003891</v>
      </c>
      <c r="O94" s="124"/>
      <c r="P94" s="122">
        <v>2.6096399999998345</v>
      </c>
      <c r="Q94" s="125">
        <v>2.4259000000001838</v>
      </c>
      <c r="R94" s="125">
        <v>2.2532599999995697</v>
      </c>
      <c r="S94" s="132"/>
      <c r="T94" s="133"/>
      <c r="U94" s="134"/>
      <c r="V94" s="135"/>
      <c r="W94" s="134"/>
      <c r="X94" s="135"/>
      <c r="Y94" s="134"/>
      <c r="Z94" s="135"/>
      <c r="AA94" s="134"/>
      <c r="AB94" s="131" t="s">
        <v>229</v>
      </c>
    </row>
    <row r="95" spans="1:28" ht="15" thickBot="1" x14ac:dyDescent="0.35">
      <c r="A95" s="130" t="s">
        <v>413</v>
      </c>
      <c r="B95" s="131" t="s">
        <v>230</v>
      </c>
      <c r="C95" s="120">
        <v>152.53000000000003</v>
      </c>
      <c r="D95" s="121">
        <v>90.090000000000018</v>
      </c>
      <c r="E95" s="121">
        <v>86.850000000000023</v>
      </c>
      <c r="F95" s="121">
        <v>177.16000000000003</v>
      </c>
      <c r="G95" s="121">
        <v>713.3900000000001</v>
      </c>
      <c r="H95" s="121">
        <v>894.01</v>
      </c>
      <c r="I95" s="121">
        <v>396.76</v>
      </c>
      <c r="J95" s="121">
        <v>947.14970000000267</v>
      </c>
      <c r="K95" s="121">
        <v>1033.1600000000001</v>
      </c>
      <c r="L95" s="122">
        <v>455.26602000000469</v>
      </c>
      <c r="M95" s="123">
        <v>61.947079999999588</v>
      </c>
      <c r="N95" s="124">
        <v>58.617520000007666</v>
      </c>
      <c r="O95" s="124"/>
      <c r="P95" s="122">
        <v>98.392459999984993</v>
      </c>
      <c r="Q95" s="125">
        <v>68.494440000012304</v>
      </c>
      <c r="R95" s="125">
        <v>99.436579999996411</v>
      </c>
      <c r="S95" s="132"/>
      <c r="T95" s="133"/>
      <c r="U95" s="134"/>
      <c r="V95" s="135"/>
      <c r="W95" s="134"/>
      <c r="X95" s="135"/>
      <c r="Y95" s="134"/>
      <c r="Z95" s="135"/>
      <c r="AA95" s="134"/>
      <c r="AB95" s="131" t="s">
        <v>230</v>
      </c>
    </row>
    <row r="96" spans="1:28" ht="15" thickBot="1" x14ac:dyDescent="0.35">
      <c r="A96" s="130" t="s">
        <v>414</v>
      </c>
      <c r="B96" s="131" t="s">
        <v>231</v>
      </c>
      <c r="C96" s="120">
        <v>11.450000000000001</v>
      </c>
      <c r="D96" s="121">
        <v>0</v>
      </c>
      <c r="E96" s="121">
        <v>8.2100000000000009</v>
      </c>
      <c r="F96" s="121">
        <v>2254.2000000000003</v>
      </c>
      <c r="G96" s="121">
        <v>4220.83</v>
      </c>
      <c r="H96" s="121">
        <v>539.03000000000009</v>
      </c>
      <c r="I96" s="121">
        <v>804</v>
      </c>
      <c r="J96" s="121">
        <v>929.68511999999726</v>
      </c>
      <c r="K96" s="121">
        <v>725.35</v>
      </c>
      <c r="L96" s="122">
        <v>747.95672000000661</v>
      </c>
      <c r="M96" s="123">
        <v>3845.0524399999936</v>
      </c>
      <c r="N96" s="124">
        <v>7.2333000000018819</v>
      </c>
      <c r="O96" s="124"/>
      <c r="P96" s="122">
        <v>7.6593599999983963</v>
      </c>
      <c r="Q96" s="125">
        <v>7.0677600000037639</v>
      </c>
      <c r="R96" s="125">
        <v>1610.1898999999987</v>
      </c>
      <c r="S96" s="132"/>
      <c r="T96" s="133"/>
      <c r="U96" s="134"/>
      <c r="V96" s="135"/>
      <c r="W96" s="134"/>
      <c r="X96" s="135"/>
      <c r="Y96" s="134"/>
      <c r="Z96" s="135"/>
      <c r="AA96" s="134"/>
      <c r="AB96" s="131" t="s">
        <v>231</v>
      </c>
    </row>
    <row r="97" spans="1:28" ht="15" thickBot="1" x14ac:dyDescent="0.35">
      <c r="A97" s="130" t="s">
        <v>415</v>
      </c>
      <c r="B97" s="131" t="s">
        <v>232</v>
      </c>
      <c r="C97" s="120">
        <v>0</v>
      </c>
      <c r="D97" s="121">
        <v>0</v>
      </c>
      <c r="E97" s="121">
        <v>0</v>
      </c>
      <c r="F97" s="121">
        <v>16.420000000000002</v>
      </c>
      <c r="G97" s="121">
        <v>2945.98</v>
      </c>
      <c r="H97" s="121">
        <v>2129.5700000000002</v>
      </c>
      <c r="I97" s="121">
        <v>2036.82</v>
      </c>
      <c r="J97" s="121">
        <v>1914.5562600000035</v>
      </c>
      <c r="K97" s="121">
        <v>1734.7</v>
      </c>
      <c r="L97" s="122">
        <v>490.82461999999555</v>
      </c>
      <c r="M97" s="123">
        <v>830.39998000000389</v>
      </c>
      <c r="N97" s="124">
        <v>1164.5329999999958</v>
      </c>
      <c r="O97" s="124"/>
      <c r="P97" s="122">
        <v>6606.4201000000048</v>
      </c>
      <c r="Q97" s="125">
        <v>58.459979999995483</v>
      </c>
      <c r="R97" s="125">
        <v>53.836920000004149</v>
      </c>
      <c r="S97" s="132"/>
      <c r="T97" s="133"/>
      <c r="U97" s="134"/>
      <c r="V97" s="135"/>
      <c r="W97" s="134"/>
      <c r="X97" s="135"/>
      <c r="Y97" s="134"/>
      <c r="Z97" s="135"/>
      <c r="AA97" s="134"/>
      <c r="AB97" s="131" t="s">
        <v>232</v>
      </c>
    </row>
    <row r="98" spans="1:28" ht="15" thickBot="1" x14ac:dyDescent="0.35">
      <c r="A98" s="130" t="s">
        <v>416</v>
      </c>
      <c r="B98" s="131" t="s">
        <v>233</v>
      </c>
      <c r="C98" s="120">
        <v>157.28000000000003</v>
      </c>
      <c r="D98" s="121">
        <v>168.73000000000002</v>
      </c>
      <c r="E98" s="121">
        <v>137.62</v>
      </c>
      <c r="F98" s="121">
        <v>47.53</v>
      </c>
      <c r="G98" s="121">
        <v>109.75</v>
      </c>
      <c r="H98" s="121">
        <v>1424.39</v>
      </c>
      <c r="I98" s="121">
        <v>935.64</v>
      </c>
      <c r="J98" s="121">
        <v>1521.3267800000001</v>
      </c>
      <c r="K98" s="121">
        <v>741.41</v>
      </c>
      <c r="L98" s="122">
        <v>427.08113999999864</v>
      </c>
      <c r="M98" s="123">
        <v>172.24320000000154</v>
      </c>
      <c r="N98" s="124">
        <v>167.33397999999875</v>
      </c>
      <c r="O98" s="124"/>
      <c r="P98" s="122">
        <v>172.58442000000019</v>
      </c>
      <c r="Q98" s="125">
        <v>161.87798000000072</v>
      </c>
      <c r="R98" s="125">
        <v>152.63709999999881</v>
      </c>
      <c r="S98" s="132"/>
      <c r="T98" s="133"/>
      <c r="U98" s="134"/>
      <c r="V98" s="135"/>
      <c r="W98" s="134"/>
      <c r="X98" s="135"/>
      <c r="Y98" s="134"/>
      <c r="Z98" s="135"/>
      <c r="AA98" s="134"/>
      <c r="AB98" s="131" t="s">
        <v>233</v>
      </c>
    </row>
    <row r="99" spans="1:28" ht="15" thickBot="1" x14ac:dyDescent="0.35">
      <c r="A99" s="130" t="s">
        <v>417</v>
      </c>
      <c r="B99" s="131" t="s">
        <v>234</v>
      </c>
      <c r="C99" s="120">
        <v>0</v>
      </c>
      <c r="D99" s="121">
        <v>2378.42</v>
      </c>
      <c r="E99" s="121">
        <v>12531.190000000002</v>
      </c>
      <c r="F99" s="121">
        <v>8250.9100000000017</v>
      </c>
      <c r="G99" s="121">
        <v>7138.2800000000007</v>
      </c>
      <c r="H99" s="121">
        <v>5912.630000000001</v>
      </c>
      <c r="I99" s="121">
        <v>2802.3399999999997</v>
      </c>
      <c r="J99" s="121">
        <v>2131.6622199999829</v>
      </c>
      <c r="K99" s="121">
        <v>1583.46</v>
      </c>
      <c r="L99" s="122">
        <v>4145.0297600000431</v>
      </c>
      <c r="M99" s="123">
        <v>4048.4874800000002</v>
      </c>
      <c r="N99" s="124">
        <v>5016.8227799999704</v>
      </c>
      <c r="O99" s="124"/>
      <c r="P99" s="122">
        <v>6619.6347999999989</v>
      </c>
      <c r="Q99" s="125">
        <v>5633.0609800000102</v>
      </c>
      <c r="R99" s="125">
        <v>3970.3891999999651</v>
      </c>
      <c r="S99" s="132"/>
      <c r="T99" s="133"/>
      <c r="U99" s="134"/>
      <c r="V99" s="135"/>
      <c r="W99" s="134"/>
      <c r="X99" s="135"/>
      <c r="Y99" s="134"/>
      <c r="Z99" s="135"/>
      <c r="AA99" s="134"/>
      <c r="AB99" s="131" t="s">
        <v>234</v>
      </c>
    </row>
    <row r="100" spans="1:28" ht="15" thickBot="1" x14ac:dyDescent="0.35">
      <c r="A100" s="130" t="s">
        <v>418</v>
      </c>
      <c r="B100" s="131" t="s">
        <v>235</v>
      </c>
      <c r="C100" s="120">
        <v>0</v>
      </c>
      <c r="D100" s="121">
        <v>0</v>
      </c>
      <c r="E100" s="121">
        <v>0</v>
      </c>
      <c r="F100" s="121">
        <v>1817.56</v>
      </c>
      <c r="G100" s="121">
        <v>3460.38</v>
      </c>
      <c r="H100" s="121">
        <v>1161.0400000000002</v>
      </c>
      <c r="I100" s="121">
        <v>996.98</v>
      </c>
      <c r="J100" s="121">
        <v>1485.1188200000031</v>
      </c>
      <c r="K100" s="121">
        <v>554.55999999999995</v>
      </c>
      <c r="L100" s="122">
        <v>167.9942600000017</v>
      </c>
      <c r="M100" s="123">
        <v>68.067619999994221</v>
      </c>
      <c r="N100" s="124">
        <v>0</v>
      </c>
      <c r="O100" s="124"/>
      <c r="P100" s="122">
        <v>1599.1077800000023</v>
      </c>
      <c r="Q100" s="125">
        <v>0</v>
      </c>
      <c r="R100" s="125">
        <v>2549.6716400000005</v>
      </c>
      <c r="S100" s="132"/>
      <c r="T100" s="133"/>
      <c r="U100" s="134"/>
      <c r="V100" s="135"/>
      <c r="W100" s="134"/>
      <c r="X100" s="135"/>
      <c r="Y100" s="134"/>
      <c r="Z100" s="135"/>
      <c r="AA100" s="134"/>
      <c r="AB100" s="131" t="s">
        <v>235</v>
      </c>
    </row>
    <row r="101" spans="1:28" ht="15" thickBot="1" x14ac:dyDescent="0.35">
      <c r="A101" s="130" t="s">
        <v>419</v>
      </c>
      <c r="B101" s="131" t="s">
        <v>236</v>
      </c>
      <c r="C101" s="120">
        <v>0</v>
      </c>
      <c r="D101" s="121">
        <v>31.110000000000003</v>
      </c>
      <c r="E101" s="121">
        <v>140.86000000000001</v>
      </c>
      <c r="F101" s="121">
        <v>488.70000000000005</v>
      </c>
      <c r="G101" s="121">
        <v>2522.1400000000003</v>
      </c>
      <c r="H101" s="121">
        <v>1393.94</v>
      </c>
      <c r="I101" s="121">
        <v>1443.6799999999998</v>
      </c>
      <c r="J101" s="121">
        <v>1558.932160000013</v>
      </c>
      <c r="K101" s="121">
        <v>1416.68</v>
      </c>
      <c r="L101" s="122">
        <v>2562.6633999999922</v>
      </c>
      <c r="M101" s="123">
        <v>353.4236400000209</v>
      </c>
      <c r="N101" s="124">
        <v>110.92483999999703</v>
      </c>
      <c r="O101" s="124"/>
      <c r="P101" s="122">
        <v>142.61597999999009</v>
      </c>
      <c r="Q101" s="125">
        <v>106.59057999998541</v>
      </c>
      <c r="R101" s="125">
        <v>107.64358000002505</v>
      </c>
      <c r="S101" s="132"/>
      <c r="T101" s="133"/>
      <c r="U101" s="134"/>
      <c r="V101" s="135"/>
      <c r="W101" s="134"/>
      <c r="X101" s="135"/>
      <c r="Y101" s="134"/>
      <c r="Z101" s="135"/>
      <c r="AA101" s="134"/>
      <c r="AB101" s="131" t="s">
        <v>236</v>
      </c>
    </row>
    <row r="102" spans="1:28" ht="15" thickBot="1" x14ac:dyDescent="0.35">
      <c r="A102" s="130" t="s">
        <v>420</v>
      </c>
      <c r="B102" s="131" t="s">
        <v>237</v>
      </c>
      <c r="C102" s="120">
        <v>1014.1100000000001</v>
      </c>
      <c r="D102" s="121">
        <v>1032.0400000000002</v>
      </c>
      <c r="E102" s="121">
        <v>856.83000000000015</v>
      </c>
      <c r="F102" s="121">
        <v>994.45</v>
      </c>
      <c r="G102" s="121">
        <v>1096.21</v>
      </c>
      <c r="H102" s="121">
        <v>1009.1400000000001</v>
      </c>
      <c r="I102" s="121">
        <v>1034.3</v>
      </c>
      <c r="J102" s="121">
        <v>1101.1085600000188</v>
      </c>
      <c r="K102" s="121">
        <v>988.23</v>
      </c>
      <c r="L102" s="122">
        <v>1145.1266800000042</v>
      </c>
      <c r="M102" s="123">
        <v>1074.8469399999858</v>
      </c>
      <c r="N102" s="124">
        <v>1084.3277799999996</v>
      </c>
      <c r="O102" s="124"/>
      <c r="P102" s="122">
        <v>1134.9996800000035</v>
      </c>
      <c r="Q102" s="125">
        <v>1089.3362800000486</v>
      </c>
      <c r="R102" s="125">
        <v>1012.6758399999596</v>
      </c>
      <c r="S102" s="132"/>
      <c r="T102" s="133"/>
      <c r="U102" s="134"/>
      <c r="V102" s="135"/>
      <c r="W102" s="134"/>
      <c r="X102" s="135"/>
      <c r="Y102" s="134"/>
      <c r="Z102" s="135"/>
      <c r="AA102" s="134"/>
      <c r="AB102" s="131" t="s">
        <v>237</v>
      </c>
    </row>
    <row r="103" spans="1:28" ht="15" thickBot="1" x14ac:dyDescent="0.35">
      <c r="A103" s="130" t="s">
        <v>421</v>
      </c>
      <c r="B103" s="131" t="s">
        <v>238</v>
      </c>
      <c r="C103" s="120">
        <v>16540.100000000002</v>
      </c>
      <c r="D103" s="121">
        <v>12003.580000000002</v>
      </c>
      <c r="E103" s="121">
        <v>6180.9500000000007</v>
      </c>
      <c r="F103" s="121">
        <v>4156.63</v>
      </c>
      <c r="G103" s="121">
        <v>2306.23</v>
      </c>
      <c r="H103" s="121">
        <v>2402.8300000000004</v>
      </c>
      <c r="I103" s="121">
        <v>2688.56</v>
      </c>
      <c r="J103" s="121">
        <v>2646.9818600000999</v>
      </c>
      <c r="K103" s="121">
        <v>1913.02</v>
      </c>
      <c r="L103" s="122">
        <v>6304.5671600000051</v>
      </c>
      <c r="M103" s="123">
        <v>10187.40064</v>
      </c>
      <c r="N103" s="124">
        <v>14343.25706000016</v>
      </c>
      <c r="O103" s="124"/>
      <c r="P103" s="122">
        <v>13029.698219999898</v>
      </c>
      <c r="Q103" s="125">
        <v>12401.166180000248</v>
      </c>
      <c r="R103" s="125">
        <v>8109.4682799997863</v>
      </c>
      <c r="S103" s="132"/>
      <c r="T103" s="133"/>
      <c r="U103" s="134"/>
      <c r="V103" s="135"/>
      <c r="W103" s="134"/>
      <c r="X103" s="135"/>
      <c r="Y103" s="134"/>
      <c r="Z103" s="135"/>
      <c r="AA103" s="134"/>
      <c r="AB103" s="131" t="s">
        <v>238</v>
      </c>
    </row>
    <row r="104" spans="1:28" ht="15" thickBot="1" x14ac:dyDescent="0.35">
      <c r="A104" s="130" t="s">
        <v>422</v>
      </c>
      <c r="B104" s="131" t="s">
        <v>239</v>
      </c>
      <c r="C104" s="120">
        <v>8886.7900000000009</v>
      </c>
      <c r="D104" s="121">
        <v>5541.9500000000007</v>
      </c>
      <c r="E104" s="121">
        <v>1851.2800000000002</v>
      </c>
      <c r="F104" s="121">
        <v>3308.51</v>
      </c>
      <c r="G104" s="121">
        <v>4662.0300000000007</v>
      </c>
      <c r="H104" s="121">
        <v>3565.8500000000004</v>
      </c>
      <c r="I104" s="121">
        <v>3715.1</v>
      </c>
      <c r="J104" s="121">
        <v>5262.4739199999913</v>
      </c>
      <c r="K104" s="121">
        <v>5149.51</v>
      </c>
      <c r="L104" s="122">
        <v>5917.3681799999977</v>
      </c>
      <c r="M104" s="123">
        <v>6236.8349399999634</v>
      </c>
      <c r="N104" s="124">
        <v>7061.6804399999874</v>
      </c>
      <c r="O104" s="124"/>
      <c r="P104" s="122">
        <v>7183.5346000000309</v>
      </c>
      <c r="Q104" s="125">
        <v>7545.1729600000208</v>
      </c>
      <c r="R104" s="125">
        <v>6522.5245399999667</v>
      </c>
      <c r="S104" s="132"/>
      <c r="T104" s="133"/>
      <c r="U104" s="134"/>
      <c r="V104" s="135"/>
      <c r="W104" s="134"/>
      <c r="X104" s="135"/>
      <c r="Y104" s="134"/>
      <c r="Z104" s="135"/>
      <c r="AA104" s="134"/>
      <c r="AB104" s="131" t="s">
        <v>239</v>
      </c>
    </row>
    <row r="105" spans="1:28" ht="15" thickBot="1" x14ac:dyDescent="0.35">
      <c r="A105" s="130" t="s">
        <v>423</v>
      </c>
      <c r="B105" s="131" t="s">
        <v>240</v>
      </c>
      <c r="C105" s="120">
        <v>0</v>
      </c>
      <c r="D105" s="121">
        <v>24.630000000000003</v>
      </c>
      <c r="E105" s="121">
        <v>0</v>
      </c>
      <c r="F105" s="121">
        <v>176.72000000000003</v>
      </c>
      <c r="G105" s="121">
        <v>806.91000000000008</v>
      </c>
      <c r="H105" s="121">
        <v>364.04</v>
      </c>
      <c r="I105" s="121">
        <v>330.48</v>
      </c>
      <c r="J105" s="121">
        <v>559.19580000000337</v>
      </c>
      <c r="K105" s="121">
        <v>408.75</v>
      </c>
      <c r="L105" s="122">
        <v>2343.3134999999938</v>
      </c>
      <c r="M105" s="123">
        <v>3928.5043400000022</v>
      </c>
      <c r="N105" s="124">
        <v>2.4764600000104835</v>
      </c>
      <c r="O105" s="124"/>
      <c r="P105" s="122">
        <v>1328.2982200000033</v>
      </c>
      <c r="Q105" s="125">
        <v>2530.4040399999967</v>
      </c>
      <c r="R105" s="125">
        <v>326.38659999999646</v>
      </c>
      <c r="S105" s="132"/>
      <c r="T105" s="133"/>
      <c r="U105" s="134"/>
      <c r="V105" s="135"/>
      <c r="W105" s="134"/>
      <c r="X105" s="135"/>
      <c r="Y105" s="134"/>
      <c r="Z105" s="135"/>
      <c r="AA105" s="134"/>
      <c r="AB105" s="131" t="s">
        <v>240</v>
      </c>
    </row>
    <row r="106" spans="1:28" ht="15" thickBot="1" x14ac:dyDescent="0.35">
      <c r="A106" s="130" t="s">
        <v>424</v>
      </c>
      <c r="B106" s="131" t="s">
        <v>241</v>
      </c>
      <c r="C106" s="120">
        <v>0</v>
      </c>
      <c r="D106" s="121">
        <v>0</v>
      </c>
      <c r="E106" s="121">
        <v>8.2100000000000009</v>
      </c>
      <c r="F106" s="121">
        <v>116.45000000000002</v>
      </c>
      <c r="G106" s="121">
        <v>837.61</v>
      </c>
      <c r="H106" s="121">
        <v>1441.25</v>
      </c>
      <c r="I106" s="121">
        <v>1459.1</v>
      </c>
      <c r="J106" s="121">
        <v>1812.2554000000105</v>
      </c>
      <c r="K106" s="121">
        <v>1340.62</v>
      </c>
      <c r="L106" s="122">
        <v>963.40589999998724</v>
      </c>
      <c r="M106" s="123">
        <v>2.3284800000033283</v>
      </c>
      <c r="N106" s="124">
        <v>2.0590399999910551</v>
      </c>
      <c r="O106" s="124"/>
      <c r="P106" s="122">
        <v>2.3500600000077245</v>
      </c>
      <c r="Q106" s="125">
        <v>2.319540000004872</v>
      </c>
      <c r="R106" s="125">
        <v>3.5631200000013994</v>
      </c>
      <c r="S106" s="132"/>
      <c r="T106" s="133"/>
      <c r="U106" s="134"/>
      <c r="V106" s="135"/>
      <c r="W106" s="134"/>
      <c r="X106" s="135"/>
      <c r="Y106" s="134"/>
      <c r="Z106" s="135"/>
      <c r="AA106" s="134"/>
      <c r="AB106" s="131" t="s">
        <v>241</v>
      </c>
    </row>
    <row r="107" spans="1:28" ht="15" thickBot="1" x14ac:dyDescent="0.35">
      <c r="A107" s="130" t="s">
        <v>425</v>
      </c>
      <c r="B107" s="131" t="s">
        <v>242</v>
      </c>
      <c r="C107" s="120">
        <v>642.5200000000001</v>
      </c>
      <c r="D107" s="121">
        <v>224.47000000000003</v>
      </c>
      <c r="E107" s="121">
        <v>227.71</v>
      </c>
      <c r="F107" s="121">
        <v>724.40000000000009</v>
      </c>
      <c r="G107" s="121">
        <v>2765.5800000000004</v>
      </c>
      <c r="H107" s="121">
        <v>1223.67</v>
      </c>
      <c r="I107" s="121">
        <v>3677.2</v>
      </c>
      <c r="J107" s="121">
        <v>5674.3938599999783</v>
      </c>
      <c r="K107" s="121">
        <v>4825.58</v>
      </c>
      <c r="L107" s="122">
        <v>7972.076819999972</v>
      </c>
      <c r="M107" s="123">
        <v>13034.817120000014</v>
      </c>
      <c r="N107" s="124">
        <v>18342.183839999983</v>
      </c>
      <c r="O107" s="124"/>
      <c r="P107" s="122">
        <v>18730.972059999971</v>
      </c>
      <c r="Q107" s="125">
        <v>17305.516199999976</v>
      </c>
      <c r="R107" s="125">
        <v>11845.027160000014</v>
      </c>
      <c r="S107" s="132"/>
      <c r="T107" s="133"/>
      <c r="U107" s="134"/>
      <c r="V107" s="135"/>
      <c r="W107" s="134"/>
      <c r="X107" s="135"/>
      <c r="Y107" s="134"/>
      <c r="Z107" s="135"/>
      <c r="AA107" s="134"/>
      <c r="AB107" s="131" t="s">
        <v>242</v>
      </c>
    </row>
    <row r="108" spans="1:28" ht="15" thickBot="1" x14ac:dyDescent="0.35">
      <c r="A108" s="130" t="s">
        <v>426</v>
      </c>
      <c r="B108" s="131" t="s">
        <v>243</v>
      </c>
      <c r="C108" s="120">
        <v>0</v>
      </c>
      <c r="D108" s="121">
        <v>0</v>
      </c>
      <c r="E108" s="121">
        <v>0</v>
      </c>
      <c r="F108" s="121">
        <v>0</v>
      </c>
      <c r="G108" s="121">
        <v>8.2100000000000009</v>
      </c>
      <c r="H108" s="121">
        <v>262.5</v>
      </c>
      <c r="I108" s="121">
        <v>451.93999999999994</v>
      </c>
      <c r="J108" s="121">
        <v>441.31515999999908</v>
      </c>
      <c r="K108" s="121">
        <v>365.64</v>
      </c>
      <c r="L108" s="122">
        <v>121.07186000000125</v>
      </c>
      <c r="M108" s="123">
        <v>2.300379999999786</v>
      </c>
      <c r="N108" s="124">
        <v>0.60054000000030894</v>
      </c>
      <c r="O108" s="124"/>
      <c r="P108" s="122">
        <v>0.792599999998431</v>
      </c>
      <c r="Q108" s="125">
        <v>0.26050000000077944</v>
      </c>
      <c r="R108" s="125">
        <v>0.42112000000006561</v>
      </c>
      <c r="S108" s="132"/>
      <c r="T108" s="133"/>
      <c r="U108" s="134"/>
      <c r="V108" s="135"/>
      <c r="W108" s="134"/>
      <c r="X108" s="135"/>
      <c r="Y108" s="134"/>
      <c r="Z108" s="135"/>
      <c r="AA108" s="134"/>
      <c r="AB108" s="131" t="s">
        <v>243</v>
      </c>
    </row>
    <row r="109" spans="1:28" ht="15" thickBot="1" x14ac:dyDescent="0.35">
      <c r="A109" s="130" t="s">
        <v>427</v>
      </c>
      <c r="B109" s="131" t="s">
        <v>244</v>
      </c>
      <c r="C109" s="120">
        <v>6758.54</v>
      </c>
      <c r="D109" s="121">
        <v>5718.3200000000006</v>
      </c>
      <c r="E109" s="121">
        <v>3588.1200000000003</v>
      </c>
      <c r="F109" s="121">
        <v>4502.6400000000003</v>
      </c>
      <c r="G109" s="121">
        <v>2783.98</v>
      </c>
      <c r="H109" s="121">
        <v>3477.05</v>
      </c>
      <c r="I109" s="121">
        <v>3825.16</v>
      </c>
      <c r="J109" s="121">
        <v>3941.5652799999834</v>
      </c>
      <c r="K109" s="121">
        <v>3225.52</v>
      </c>
      <c r="L109" s="122">
        <v>5497.4112399999785</v>
      </c>
      <c r="M109" s="123">
        <v>4683.0451400000156</v>
      </c>
      <c r="N109" s="124">
        <v>6758.814519999999</v>
      </c>
      <c r="O109" s="124"/>
      <c r="P109" s="122">
        <v>5618.3595599999699</v>
      </c>
      <c r="Q109" s="125">
        <v>6183.2416999999878</v>
      </c>
      <c r="R109" s="125">
        <v>5352.4276999999811</v>
      </c>
      <c r="S109" s="132"/>
      <c r="T109" s="133"/>
      <c r="U109" s="134"/>
      <c r="V109" s="135"/>
      <c r="W109" s="134"/>
      <c r="X109" s="135"/>
      <c r="Y109" s="134"/>
      <c r="Z109" s="135"/>
      <c r="AA109" s="134"/>
      <c r="AB109" s="131" t="s">
        <v>244</v>
      </c>
    </row>
    <row r="110" spans="1:28" ht="15" thickBot="1" x14ac:dyDescent="0.35">
      <c r="A110" s="130" t="s">
        <v>428</v>
      </c>
      <c r="B110" s="131" t="s">
        <v>245</v>
      </c>
      <c r="C110" s="120">
        <v>6884.2400000000007</v>
      </c>
      <c r="D110" s="121">
        <v>5489.67</v>
      </c>
      <c r="E110" s="121">
        <v>3586.96</v>
      </c>
      <c r="F110" s="121">
        <v>438.12000000000006</v>
      </c>
      <c r="G110" s="121">
        <v>1178.9100000000001</v>
      </c>
      <c r="H110" s="121">
        <v>829.81000000000006</v>
      </c>
      <c r="I110" s="121">
        <v>1517.9799999999998</v>
      </c>
      <c r="J110" s="121">
        <v>1670.8626599999498</v>
      </c>
      <c r="K110" s="121">
        <v>2551.98</v>
      </c>
      <c r="L110" s="122">
        <v>5283.7290200001071</v>
      </c>
      <c r="M110" s="123">
        <v>10029.304639999897</v>
      </c>
      <c r="N110" s="124">
        <v>7394.789300000095</v>
      </c>
      <c r="O110" s="124"/>
      <c r="P110" s="122">
        <v>7080.7965199998926</v>
      </c>
      <c r="Q110" s="125">
        <v>5640.6847600001074</v>
      </c>
      <c r="R110" s="125">
        <v>4571.531479999956</v>
      </c>
      <c r="S110" s="132"/>
      <c r="T110" s="133"/>
      <c r="U110" s="134"/>
      <c r="V110" s="135"/>
      <c r="W110" s="134"/>
      <c r="X110" s="135"/>
      <c r="Y110" s="134"/>
      <c r="Z110" s="135"/>
      <c r="AA110" s="134"/>
      <c r="AB110" s="131" t="s">
        <v>245</v>
      </c>
    </row>
    <row r="111" spans="1:28" ht="15" thickBot="1" x14ac:dyDescent="0.35">
      <c r="A111" s="130" t="s">
        <v>429</v>
      </c>
      <c r="B111" s="131" t="s">
        <v>246</v>
      </c>
      <c r="C111" s="120">
        <v>0</v>
      </c>
      <c r="D111" s="121">
        <v>0</v>
      </c>
      <c r="E111" s="121">
        <v>0</v>
      </c>
      <c r="F111" s="121">
        <v>0</v>
      </c>
      <c r="G111" s="121">
        <v>313.27000000000004</v>
      </c>
      <c r="H111" s="121">
        <v>616.16000000000008</v>
      </c>
      <c r="I111" s="121">
        <v>600.54</v>
      </c>
      <c r="J111" s="121">
        <v>679.63055999999926</v>
      </c>
      <c r="K111" s="121">
        <v>665.2</v>
      </c>
      <c r="L111" s="122">
        <v>72.978220000000078</v>
      </c>
      <c r="M111" s="123">
        <v>3.7524000000009892</v>
      </c>
      <c r="N111" s="124">
        <v>0.68838000000201638</v>
      </c>
      <c r="O111" s="124"/>
      <c r="P111" s="122">
        <v>0</v>
      </c>
      <c r="Q111" s="125">
        <v>0</v>
      </c>
      <c r="R111" s="125">
        <v>0</v>
      </c>
      <c r="S111" s="132"/>
      <c r="T111" s="133"/>
      <c r="U111" s="134"/>
      <c r="V111" s="135"/>
      <c r="W111" s="134"/>
      <c r="X111" s="135"/>
      <c r="Y111" s="134"/>
      <c r="Z111" s="135"/>
      <c r="AA111" s="134"/>
      <c r="AB111" s="131" t="s">
        <v>246</v>
      </c>
    </row>
    <row r="112" spans="1:28" ht="15" thickBot="1" x14ac:dyDescent="0.35">
      <c r="A112" s="130" t="s">
        <v>430</v>
      </c>
      <c r="B112" s="131" t="s">
        <v>247</v>
      </c>
      <c r="C112" s="120">
        <v>8817.6200000000008</v>
      </c>
      <c r="D112" s="121">
        <v>5556.8600000000006</v>
      </c>
      <c r="E112" s="121">
        <v>2320.73</v>
      </c>
      <c r="F112" s="121">
        <v>2548.2200000000003</v>
      </c>
      <c r="G112" s="121">
        <v>2572.0000000000005</v>
      </c>
      <c r="H112" s="121">
        <v>2165.6200000000003</v>
      </c>
      <c r="I112" s="121">
        <v>2047.0199999999998</v>
      </c>
      <c r="J112" s="121">
        <v>1252.4875199999717</v>
      </c>
      <c r="K112" s="121">
        <v>885.2</v>
      </c>
      <c r="L112" s="122">
        <v>842.05728000003114</v>
      </c>
      <c r="M112" s="123">
        <v>894.55868000000373</v>
      </c>
      <c r="N112" s="124">
        <v>3184.0107199999638</v>
      </c>
      <c r="O112" s="124"/>
      <c r="P112" s="122">
        <v>3812.81142000002</v>
      </c>
      <c r="Q112" s="125">
        <v>4932.9030799999618</v>
      </c>
      <c r="R112" s="125">
        <v>3715.2619800000421</v>
      </c>
      <c r="S112" s="132"/>
      <c r="T112" s="133"/>
      <c r="U112" s="134"/>
      <c r="V112" s="135"/>
      <c r="W112" s="134"/>
      <c r="X112" s="135"/>
      <c r="Y112" s="134"/>
      <c r="Z112" s="135"/>
      <c r="AA112" s="134"/>
      <c r="AB112" s="131" t="s">
        <v>247</v>
      </c>
    </row>
    <row r="113" spans="1:29" ht="15" thickBot="1" x14ac:dyDescent="0.35">
      <c r="A113" s="130" t="s">
        <v>431</v>
      </c>
      <c r="B113" s="131" t="s">
        <v>248</v>
      </c>
      <c r="C113" s="120">
        <v>8452.51</v>
      </c>
      <c r="D113" s="121">
        <v>7024.0300000000007</v>
      </c>
      <c r="E113" s="121">
        <v>5064.7300000000005</v>
      </c>
      <c r="F113" s="121">
        <v>3882.9600000000005</v>
      </c>
      <c r="G113" s="121">
        <v>3019.84</v>
      </c>
      <c r="H113" s="121">
        <v>533.18000000000006</v>
      </c>
      <c r="I113" s="121">
        <v>275</v>
      </c>
      <c r="J113" s="121">
        <v>580.72229999997762</v>
      </c>
      <c r="K113" s="121">
        <v>730.02</v>
      </c>
      <c r="L113" s="122">
        <v>3671.4068999999686</v>
      </c>
      <c r="M113" s="123">
        <v>5619.512920000021</v>
      </c>
      <c r="N113" s="124">
        <v>6979.781719999979</v>
      </c>
      <c r="O113" s="124"/>
      <c r="P113" s="122">
        <v>6634.0875799999894</v>
      </c>
      <c r="Q113" s="125">
        <v>3025.8474799999776</v>
      </c>
      <c r="R113" s="125">
        <v>211.99420000005571</v>
      </c>
      <c r="S113" s="132"/>
      <c r="T113" s="133"/>
      <c r="U113" s="134"/>
      <c r="V113" s="135"/>
      <c r="W113" s="134"/>
      <c r="X113" s="135"/>
      <c r="Y113" s="134"/>
      <c r="Z113" s="135"/>
      <c r="AA113" s="134"/>
      <c r="AB113" s="131" t="s">
        <v>248</v>
      </c>
    </row>
    <row r="114" spans="1:29" ht="15" thickBot="1" x14ac:dyDescent="0.35">
      <c r="A114" s="130" t="s">
        <v>432</v>
      </c>
      <c r="B114" s="131" t="s">
        <v>249</v>
      </c>
      <c r="C114" s="120">
        <v>4114.13</v>
      </c>
      <c r="D114" s="121">
        <v>6581.9800000000005</v>
      </c>
      <c r="E114" s="121">
        <v>7677.9700000000012</v>
      </c>
      <c r="F114" s="121">
        <v>4924.5</v>
      </c>
      <c r="G114" s="121">
        <v>4266.63</v>
      </c>
      <c r="H114" s="121">
        <v>1923.0300000000002</v>
      </c>
      <c r="I114" s="121">
        <v>1728.24</v>
      </c>
      <c r="J114" s="121">
        <v>1442.3098400000163</v>
      </c>
      <c r="K114" s="121">
        <v>1958.2</v>
      </c>
      <c r="L114" s="122">
        <v>2610.7664999999761</v>
      </c>
      <c r="M114" s="123">
        <v>2433.9848000000156</v>
      </c>
      <c r="N114" s="124">
        <v>6086.4496399999998</v>
      </c>
      <c r="O114" s="124"/>
      <c r="P114" s="122">
        <v>4703.0317199999972</v>
      </c>
      <c r="Q114" s="132">
        <v>3875.53</v>
      </c>
      <c r="R114" s="125">
        <v>3310.5329999999994</v>
      </c>
      <c r="S114" s="132"/>
      <c r="T114" s="133"/>
      <c r="U114" s="134"/>
      <c r="V114" s="135"/>
      <c r="W114" s="134"/>
      <c r="X114" s="135"/>
      <c r="Y114" s="134"/>
      <c r="Z114" s="135"/>
      <c r="AA114" s="134"/>
      <c r="AB114" s="131" t="s">
        <v>249</v>
      </c>
      <c r="AC114" s="104" t="s">
        <v>478</v>
      </c>
    </row>
    <row r="115" spans="1:29" ht="15" thickBot="1" x14ac:dyDescent="0.35">
      <c r="A115" s="130" t="s">
        <v>433</v>
      </c>
      <c r="B115" s="131" t="s">
        <v>250</v>
      </c>
      <c r="C115" s="120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7.8644399999725279</v>
      </c>
      <c r="K115" s="121">
        <v>0</v>
      </c>
      <c r="L115" s="122">
        <v>0</v>
      </c>
      <c r="M115" s="123">
        <v>0</v>
      </c>
      <c r="N115" s="124">
        <v>0</v>
      </c>
      <c r="O115" s="124"/>
      <c r="P115" s="122">
        <v>0</v>
      </c>
      <c r="Q115" s="125">
        <v>0</v>
      </c>
      <c r="R115" s="125">
        <v>0</v>
      </c>
      <c r="S115" s="132"/>
      <c r="T115" s="133"/>
      <c r="U115" s="134"/>
      <c r="V115" s="135"/>
      <c r="W115" s="134"/>
      <c r="X115" s="135"/>
      <c r="Y115" s="134"/>
      <c r="Z115" s="135"/>
      <c r="AA115" s="134"/>
      <c r="AB115" s="131" t="s">
        <v>250</v>
      </c>
    </row>
    <row r="116" spans="1:29" ht="15" thickBot="1" x14ac:dyDescent="0.35">
      <c r="A116" s="130" t="s">
        <v>434</v>
      </c>
      <c r="B116" s="131" t="s">
        <v>251</v>
      </c>
      <c r="C116" s="120">
        <v>0</v>
      </c>
      <c r="D116" s="121">
        <v>0</v>
      </c>
      <c r="E116" s="121">
        <v>0</v>
      </c>
      <c r="F116" s="121">
        <v>0</v>
      </c>
      <c r="G116" s="121">
        <v>17.93</v>
      </c>
      <c r="H116" s="121">
        <v>923.3900000000001</v>
      </c>
      <c r="I116" s="121">
        <v>1465.26</v>
      </c>
      <c r="J116" s="121">
        <v>1181.3255999999999</v>
      </c>
      <c r="K116" s="121">
        <v>531.08000000000004</v>
      </c>
      <c r="L116" s="122">
        <v>65.15258000000162</v>
      </c>
      <c r="M116" s="123">
        <v>9.6598199999932195</v>
      </c>
      <c r="N116" s="124">
        <v>9.5463600000015081</v>
      </c>
      <c r="O116" s="124"/>
      <c r="P116" s="122">
        <v>10.084639999997894</v>
      </c>
      <c r="Q116" s="125">
        <v>9.3382800000011716</v>
      </c>
      <c r="R116" s="125">
        <v>9.2155800000000099</v>
      </c>
      <c r="S116" s="132"/>
      <c r="T116" s="133"/>
      <c r="U116" s="134"/>
      <c r="V116" s="135"/>
      <c r="W116" s="134"/>
      <c r="X116" s="135"/>
      <c r="Y116" s="134"/>
      <c r="Z116" s="135"/>
      <c r="AA116" s="134"/>
      <c r="AB116" s="131" t="s">
        <v>251</v>
      </c>
    </row>
    <row r="117" spans="1:29" ht="15" thickBot="1" x14ac:dyDescent="0.35">
      <c r="A117" s="130" t="s">
        <v>435</v>
      </c>
      <c r="B117" s="131" t="s">
        <v>252</v>
      </c>
      <c r="C117" s="120">
        <v>7590.5600000000013</v>
      </c>
      <c r="D117" s="121">
        <v>4189.41</v>
      </c>
      <c r="E117" s="121">
        <v>1872.6200000000001</v>
      </c>
      <c r="F117" s="121">
        <v>1200.6200000000001</v>
      </c>
      <c r="G117" s="121">
        <v>6960.2100000000009</v>
      </c>
      <c r="H117" s="121">
        <v>4209.79</v>
      </c>
      <c r="I117" s="121">
        <v>7294.6399999999994</v>
      </c>
      <c r="J117" s="121">
        <v>6516.8909400000166</v>
      </c>
      <c r="K117" s="121">
        <v>2594.12</v>
      </c>
      <c r="L117" s="122">
        <v>4020.8455999999887</v>
      </c>
      <c r="M117" s="123">
        <v>1777.4108200000023</v>
      </c>
      <c r="N117" s="124">
        <v>5529.1467800000264</v>
      </c>
      <c r="O117" s="124"/>
      <c r="P117" s="122">
        <v>4634.6592799999789</v>
      </c>
      <c r="Q117" s="125">
        <v>6024.7069999999767</v>
      </c>
      <c r="R117" s="125">
        <v>5583.7170800000322</v>
      </c>
      <c r="S117" s="132"/>
      <c r="T117" s="133"/>
      <c r="U117" s="134"/>
      <c r="V117" s="135"/>
      <c r="W117" s="134"/>
      <c r="X117" s="135"/>
      <c r="Y117" s="134"/>
      <c r="Z117" s="135"/>
      <c r="AA117" s="134"/>
      <c r="AB117" s="131" t="s">
        <v>252</v>
      </c>
    </row>
    <row r="118" spans="1:29" ht="15" thickBot="1" x14ac:dyDescent="0.35">
      <c r="A118" s="130" t="s">
        <v>436</v>
      </c>
      <c r="B118" s="131" t="s">
        <v>253</v>
      </c>
      <c r="C118" s="120">
        <v>3.24</v>
      </c>
      <c r="D118" s="121">
        <v>8.2100000000000009</v>
      </c>
      <c r="E118" s="121">
        <v>0</v>
      </c>
      <c r="F118" s="121">
        <v>0</v>
      </c>
      <c r="G118" s="121">
        <v>11.450000000000001</v>
      </c>
      <c r="H118" s="121">
        <v>165.49</v>
      </c>
      <c r="I118" s="121">
        <v>215.79999999999998</v>
      </c>
      <c r="J118" s="121">
        <v>188.05479999999915</v>
      </c>
      <c r="K118" s="121">
        <v>168.75</v>
      </c>
      <c r="L118" s="121">
        <v>92.32</v>
      </c>
      <c r="M118" s="121">
        <v>5.22</v>
      </c>
      <c r="N118" s="124">
        <v>5.0435599999984966</v>
      </c>
      <c r="O118" s="140"/>
      <c r="P118" s="133">
        <v>5.21</v>
      </c>
      <c r="Q118" s="132">
        <v>4.75</v>
      </c>
      <c r="R118" s="133">
        <v>4.2300000000000004</v>
      </c>
      <c r="S118" s="132"/>
      <c r="T118" s="133"/>
      <c r="U118" s="134"/>
      <c r="V118" s="135"/>
      <c r="W118" s="134"/>
      <c r="X118" s="135"/>
      <c r="Y118" s="134"/>
      <c r="Z118" s="135"/>
      <c r="AA118" s="134"/>
      <c r="AB118" s="131" t="s">
        <v>253</v>
      </c>
    </row>
    <row r="119" spans="1:29" ht="15" thickBot="1" x14ac:dyDescent="0.35">
      <c r="A119" s="130" t="s">
        <v>437</v>
      </c>
      <c r="B119" s="131" t="s">
        <v>254</v>
      </c>
      <c r="C119" s="120">
        <v>7172.93</v>
      </c>
      <c r="D119" s="121">
        <v>5706.7300000000005</v>
      </c>
      <c r="E119" s="121">
        <v>4333.42</v>
      </c>
      <c r="F119" s="121">
        <v>3575.8900000000003</v>
      </c>
      <c r="G119" s="121">
        <v>3146.8</v>
      </c>
      <c r="H119" s="121">
        <v>2268.2600000000002</v>
      </c>
      <c r="I119" s="121">
        <v>2284.6999999999998</v>
      </c>
      <c r="J119" s="121">
        <v>2058.0544000000027</v>
      </c>
      <c r="K119" s="121">
        <v>1795.17</v>
      </c>
      <c r="L119" s="121">
        <v>4108.1000000000004</v>
      </c>
      <c r="M119" s="121">
        <v>5042.01</v>
      </c>
      <c r="N119" s="124">
        <v>6315.3689400000058</v>
      </c>
      <c r="O119" s="140"/>
      <c r="P119" s="133">
        <v>5849.46</v>
      </c>
      <c r="Q119" s="132">
        <v>6773.44</v>
      </c>
      <c r="R119" s="133">
        <v>5241.42</v>
      </c>
      <c r="S119" s="132"/>
      <c r="T119" s="133"/>
      <c r="U119" s="134"/>
      <c r="V119" s="135"/>
      <c r="W119" s="134"/>
      <c r="X119" s="135"/>
      <c r="Y119" s="134"/>
      <c r="Z119" s="135"/>
      <c r="AA119" s="134"/>
      <c r="AB119" s="131" t="s">
        <v>254</v>
      </c>
    </row>
    <row r="120" spans="1:29" ht="15" thickBot="1" x14ac:dyDescent="0.35">
      <c r="A120" s="130" t="s">
        <v>438</v>
      </c>
      <c r="B120" s="131" t="s">
        <v>255</v>
      </c>
      <c r="C120" s="120">
        <v>160.52000000000001</v>
      </c>
      <c r="D120" s="121">
        <v>183.42000000000002</v>
      </c>
      <c r="E120" s="121">
        <v>155.55000000000001</v>
      </c>
      <c r="F120" s="121">
        <v>168.73000000000002</v>
      </c>
      <c r="G120" s="121">
        <v>5627.7300000000014</v>
      </c>
      <c r="H120" s="121">
        <v>1486.17</v>
      </c>
      <c r="I120" s="121">
        <v>1275.3599999999999</v>
      </c>
      <c r="J120" s="121">
        <v>1470.7338400000133</v>
      </c>
      <c r="K120" s="121">
        <v>953.79</v>
      </c>
      <c r="L120" s="122">
        <v>181.50544000001463</v>
      </c>
      <c r="M120" s="123">
        <v>187.16837999997961</v>
      </c>
      <c r="N120" s="124">
        <v>1.1174999999999999</v>
      </c>
      <c r="O120" s="124"/>
      <c r="P120" s="122">
        <v>0</v>
      </c>
      <c r="Q120" s="125">
        <v>0</v>
      </c>
      <c r="R120" s="125">
        <v>0</v>
      </c>
      <c r="S120" s="132"/>
      <c r="T120" s="133"/>
      <c r="U120" s="134"/>
      <c r="V120" s="135"/>
      <c r="W120" s="134"/>
      <c r="X120" s="135"/>
      <c r="Y120" s="134"/>
      <c r="Z120" s="135"/>
      <c r="AA120" s="134"/>
      <c r="AB120" s="131" t="s">
        <v>255</v>
      </c>
    </row>
    <row r="121" spans="1:29" ht="15" thickBot="1" x14ac:dyDescent="0.35">
      <c r="A121" s="130" t="s">
        <v>439</v>
      </c>
      <c r="B121" s="131" t="s">
        <v>256</v>
      </c>
      <c r="C121" s="120">
        <v>554.57000000000005</v>
      </c>
      <c r="D121" s="121">
        <v>158.35000000000002</v>
      </c>
      <c r="E121" s="121">
        <v>0</v>
      </c>
      <c r="F121" s="121">
        <v>119.03</v>
      </c>
      <c r="G121" s="121">
        <v>570.36</v>
      </c>
      <c r="H121" s="121">
        <v>2422.9900000000007</v>
      </c>
      <c r="I121" s="121">
        <v>1638.82</v>
      </c>
      <c r="J121" s="121">
        <v>2223.2075599999994</v>
      </c>
      <c r="K121" s="121">
        <v>2091.41</v>
      </c>
      <c r="L121" s="122">
        <v>558.01228000001379</v>
      </c>
      <c r="M121" s="123">
        <v>163.33756000000443</v>
      </c>
      <c r="N121" s="124">
        <v>0</v>
      </c>
      <c r="O121" s="124"/>
      <c r="P121" s="122">
        <v>290.60043999998743</v>
      </c>
      <c r="Q121" s="125">
        <v>0</v>
      </c>
      <c r="R121" s="125">
        <v>279.41300000000183</v>
      </c>
      <c r="S121" s="132"/>
      <c r="T121" s="133"/>
      <c r="U121" s="134"/>
      <c r="V121" s="135"/>
      <c r="W121" s="134"/>
      <c r="X121" s="135"/>
      <c r="Y121" s="134"/>
      <c r="Z121" s="135"/>
      <c r="AA121" s="134"/>
      <c r="AB121" s="131" t="s">
        <v>256</v>
      </c>
    </row>
    <row r="122" spans="1:29" ht="15" thickBot="1" x14ac:dyDescent="0.35">
      <c r="A122" s="130" t="s">
        <v>440</v>
      </c>
      <c r="B122" s="131" t="s">
        <v>257</v>
      </c>
      <c r="C122" s="120">
        <v>15120.520000000002</v>
      </c>
      <c r="D122" s="121">
        <v>22310.480000000003</v>
      </c>
      <c r="E122" s="121">
        <v>9618.27</v>
      </c>
      <c r="F122" s="121">
        <v>8827.7800000000007</v>
      </c>
      <c r="G122" s="121">
        <v>1753.6100000000001</v>
      </c>
      <c r="H122" s="121">
        <v>4321.7700000000004</v>
      </c>
      <c r="I122" s="121">
        <v>2879.3399999999997</v>
      </c>
      <c r="J122" s="121">
        <v>1077.1758000000159</v>
      </c>
      <c r="K122" s="121">
        <v>577.49</v>
      </c>
      <c r="L122" s="122">
        <v>5748.5622000000476</v>
      </c>
      <c r="M122" s="123">
        <v>13898.352060000008</v>
      </c>
      <c r="N122" s="124">
        <v>28822.030179999951</v>
      </c>
      <c r="O122" s="124"/>
      <c r="P122" s="122">
        <v>20157.652860000009</v>
      </c>
      <c r="Q122" s="125">
        <v>24957.060980000046</v>
      </c>
      <c r="R122" s="125">
        <v>15853.649259999953</v>
      </c>
      <c r="S122" s="132"/>
      <c r="T122" s="133"/>
      <c r="U122" s="134"/>
      <c r="V122" s="135"/>
      <c r="W122" s="134"/>
      <c r="X122" s="135"/>
      <c r="Y122" s="134"/>
      <c r="Z122" s="135"/>
      <c r="AA122" s="134"/>
      <c r="AB122" s="131" t="s">
        <v>257</v>
      </c>
    </row>
    <row r="123" spans="1:29" ht="15" thickBot="1" x14ac:dyDescent="0.35">
      <c r="A123" s="130" t="s">
        <v>441</v>
      </c>
      <c r="B123" s="131" t="s">
        <v>258</v>
      </c>
      <c r="C123" s="120">
        <v>8.2100000000000009</v>
      </c>
      <c r="D123" s="121">
        <v>44.290000000000006</v>
      </c>
      <c r="E123" s="121">
        <v>0</v>
      </c>
      <c r="F123" s="121">
        <v>746.42000000000007</v>
      </c>
      <c r="G123" s="121">
        <v>5285.9000000000005</v>
      </c>
      <c r="H123" s="121">
        <v>1408.19</v>
      </c>
      <c r="I123" s="121">
        <v>1308.6600000000001</v>
      </c>
      <c r="J123" s="121">
        <v>1781.3613200000002</v>
      </c>
      <c r="K123" s="121">
        <v>1447.47</v>
      </c>
      <c r="L123" s="122">
        <v>4643.5715199999986</v>
      </c>
      <c r="M123" s="123">
        <v>437.74215999998586</v>
      </c>
      <c r="N123" s="124">
        <v>219.22094000001394</v>
      </c>
      <c r="O123" s="124"/>
      <c r="P123" s="122">
        <v>229.32947999997376</v>
      </c>
      <c r="Q123" s="125">
        <v>212.84106000000617</v>
      </c>
      <c r="R123" s="125">
        <v>206.07602000002203</v>
      </c>
      <c r="S123" s="132"/>
      <c r="T123" s="133"/>
      <c r="U123" s="134"/>
      <c r="V123" s="135"/>
      <c r="W123" s="134"/>
      <c r="X123" s="135"/>
      <c r="Y123" s="134"/>
      <c r="Z123" s="135"/>
      <c r="AA123" s="134"/>
      <c r="AB123" s="131" t="s">
        <v>258</v>
      </c>
    </row>
    <row r="124" spans="1:29" ht="15" thickBot="1" x14ac:dyDescent="0.35">
      <c r="A124" s="130" t="s">
        <v>442</v>
      </c>
      <c r="B124" s="131" t="s">
        <v>259</v>
      </c>
      <c r="C124" s="120">
        <v>0</v>
      </c>
      <c r="D124" s="121">
        <v>11.450000000000001</v>
      </c>
      <c r="E124" s="121">
        <v>8.2100000000000009</v>
      </c>
      <c r="F124" s="121">
        <v>0</v>
      </c>
      <c r="G124" s="121">
        <v>11.450000000000001</v>
      </c>
      <c r="H124" s="121">
        <v>8.2100000000000009</v>
      </c>
      <c r="I124" s="121">
        <v>26.82</v>
      </c>
      <c r="J124" s="121">
        <v>21.157719999998839</v>
      </c>
      <c r="K124" s="121">
        <v>6.54</v>
      </c>
      <c r="L124" s="122">
        <v>7.8338400000019801</v>
      </c>
      <c r="M124" s="123">
        <v>7.0646799999981589</v>
      </c>
      <c r="N124" s="124">
        <v>7.0770000000010915</v>
      </c>
      <c r="O124" s="124"/>
      <c r="P124" s="122">
        <v>7.3156199999987441</v>
      </c>
      <c r="Q124" s="125">
        <v>6.9114600000013615</v>
      </c>
      <c r="R124" s="125">
        <v>6.5002000000000111</v>
      </c>
      <c r="S124" s="132"/>
      <c r="T124" s="133"/>
      <c r="U124" s="134"/>
      <c r="V124" s="135"/>
      <c r="W124" s="134"/>
      <c r="X124" s="135"/>
      <c r="Y124" s="134"/>
      <c r="Z124" s="135"/>
      <c r="AA124" s="134"/>
      <c r="AB124" s="131" t="s">
        <v>259</v>
      </c>
    </row>
    <row r="125" spans="1:29" ht="15" thickBot="1" x14ac:dyDescent="0.35">
      <c r="A125" s="130" t="s">
        <v>443</v>
      </c>
      <c r="B125" s="131" t="s">
        <v>260</v>
      </c>
      <c r="C125" s="120">
        <v>8.2100000000000009</v>
      </c>
      <c r="D125" s="121">
        <v>0</v>
      </c>
      <c r="E125" s="121">
        <v>0</v>
      </c>
      <c r="F125" s="121">
        <v>0</v>
      </c>
      <c r="G125" s="121">
        <v>3263.34</v>
      </c>
      <c r="H125" s="121">
        <v>1303.6000000000001</v>
      </c>
      <c r="I125" s="121">
        <v>933.8</v>
      </c>
      <c r="J125" s="121">
        <v>1482.3502400000057</v>
      </c>
      <c r="K125" s="121">
        <v>1657.14</v>
      </c>
      <c r="L125" s="122">
        <v>4308.2548400000023</v>
      </c>
      <c r="M125" s="123">
        <v>2.7070599999952174</v>
      </c>
      <c r="N125" s="124">
        <v>2.65957999999564</v>
      </c>
      <c r="O125" s="124"/>
      <c r="P125" s="122">
        <v>2.8738400000129332</v>
      </c>
      <c r="Q125" s="125">
        <v>2.5843599999965772</v>
      </c>
      <c r="R125" s="125">
        <v>2.488480000000036</v>
      </c>
      <c r="S125" s="132"/>
      <c r="T125" s="133"/>
      <c r="U125" s="134"/>
      <c r="V125" s="135"/>
      <c r="W125" s="134"/>
      <c r="X125" s="135"/>
      <c r="Y125" s="134"/>
      <c r="Z125" s="135"/>
      <c r="AA125" s="134"/>
      <c r="AB125" s="131" t="s">
        <v>260</v>
      </c>
    </row>
    <row r="126" spans="1:29" ht="15" thickBot="1" x14ac:dyDescent="0.35">
      <c r="A126" s="130" t="s">
        <v>444</v>
      </c>
      <c r="B126" s="131" t="s">
        <v>261</v>
      </c>
      <c r="C126" s="120">
        <v>13850.140000000003</v>
      </c>
      <c r="D126" s="121">
        <v>11782.79</v>
      </c>
      <c r="E126" s="121">
        <v>7263.35</v>
      </c>
      <c r="F126" s="121">
        <v>3392.7200000000003</v>
      </c>
      <c r="G126" s="121">
        <v>2548</v>
      </c>
      <c r="H126" s="121">
        <v>3598.4400000000005</v>
      </c>
      <c r="I126" s="121">
        <v>6656.7599999999993</v>
      </c>
      <c r="J126" s="121">
        <v>6409.2826400000322</v>
      </c>
      <c r="K126" s="121">
        <v>4595.2299999999996</v>
      </c>
      <c r="L126" s="122">
        <v>3893.1504999999993</v>
      </c>
      <c r="M126" s="123">
        <v>6807.6206400000156</v>
      </c>
      <c r="N126" s="124">
        <v>9414.4261799999877</v>
      </c>
      <c r="O126" s="124"/>
      <c r="P126" s="122">
        <v>10006.312020000012</v>
      </c>
      <c r="Q126" s="125">
        <v>9673.0285799999638</v>
      </c>
      <c r="R126" s="125">
        <v>7643.5137399999858</v>
      </c>
      <c r="S126" s="132"/>
      <c r="T126" s="133"/>
      <c r="U126" s="134"/>
      <c r="V126" s="135"/>
      <c r="W126" s="134"/>
      <c r="X126" s="135"/>
      <c r="Y126" s="134"/>
      <c r="Z126" s="135"/>
      <c r="AA126" s="134"/>
      <c r="AB126" s="131" t="s">
        <v>261</v>
      </c>
    </row>
    <row r="127" spans="1:29" ht="15" thickBot="1" x14ac:dyDescent="0.35">
      <c r="A127" s="130" t="s">
        <v>445</v>
      </c>
      <c r="B127" s="131" t="s">
        <v>262</v>
      </c>
      <c r="C127" s="120">
        <v>8.2100000000000009</v>
      </c>
      <c r="D127" s="121">
        <v>3.24</v>
      </c>
      <c r="E127" s="121">
        <v>8.2100000000000009</v>
      </c>
      <c r="F127" s="121">
        <v>8.2100000000000009</v>
      </c>
      <c r="G127" s="121">
        <v>11.450000000000001</v>
      </c>
      <c r="H127" s="121">
        <v>0</v>
      </c>
      <c r="I127" s="121">
        <v>8.94</v>
      </c>
      <c r="J127" s="121">
        <v>16.155140000000014</v>
      </c>
      <c r="K127" s="121">
        <v>7.66</v>
      </c>
      <c r="L127" s="122">
        <v>7.9470000000000365</v>
      </c>
      <c r="M127" s="123">
        <v>7.7959399999999288</v>
      </c>
      <c r="N127" s="124">
        <v>7.8104200000001338</v>
      </c>
      <c r="O127" s="124"/>
      <c r="P127" s="122">
        <v>8.4710799999999633</v>
      </c>
      <c r="Q127" s="125">
        <v>7.9910800000000712</v>
      </c>
      <c r="R127" s="125">
        <v>7.665840000000026</v>
      </c>
      <c r="S127" s="132"/>
      <c r="T127" s="133"/>
      <c r="U127" s="134"/>
      <c r="V127" s="135"/>
      <c r="W127" s="134"/>
      <c r="X127" s="135"/>
      <c r="Y127" s="134"/>
      <c r="Z127" s="135"/>
      <c r="AA127" s="134"/>
      <c r="AB127" s="131" t="s">
        <v>262</v>
      </c>
    </row>
    <row r="128" spans="1:29" ht="15" thickBot="1" x14ac:dyDescent="0.35">
      <c r="A128" s="130" t="s">
        <v>446</v>
      </c>
      <c r="B128" s="131" t="s">
        <v>263</v>
      </c>
      <c r="C128" s="120">
        <v>8172.7400000000007</v>
      </c>
      <c r="D128" s="121">
        <v>8809.85</v>
      </c>
      <c r="E128" s="121">
        <v>6193.7800000000007</v>
      </c>
      <c r="F128" s="121">
        <v>2612.64</v>
      </c>
      <c r="G128" s="121">
        <v>1799.2200000000003</v>
      </c>
      <c r="H128" s="121">
        <v>1730.5200000000002</v>
      </c>
      <c r="I128" s="121">
        <v>1828.7399999999998</v>
      </c>
      <c r="J128" s="121">
        <v>1921.8879799999861</v>
      </c>
      <c r="K128" s="121">
        <v>1719.13</v>
      </c>
      <c r="L128" s="122">
        <v>2164.2511599999848</v>
      </c>
      <c r="M128" s="123">
        <v>3844.057000000023</v>
      </c>
      <c r="N128" s="124">
        <v>6357.0844799999886</v>
      </c>
      <c r="O128" s="124"/>
      <c r="P128" s="122">
        <v>6397.1117399999966</v>
      </c>
      <c r="Q128" s="125">
        <v>8309.8037000000077</v>
      </c>
      <c r="R128" s="125">
        <v>6053.2320599999875</v>
      </c>
      <c r="S128" s="132"/>
      <c r="T128" s="133"/>
      <c r="U128" s="134"/>
      <c r="V128" s="135"/>
      <c r="W128" s="134"/>
      <c r="X128" s="135"/>
      <c r="Y128" s="134"/>
      <c r="Z128" s="135"/>
      <c r="AA128" s="134"/>
      <c r="AB128" s="131" t="s">
        <v>263</v>
      </c>
    </row>
    <row r="129" spans="1:28" ht="15" thickBot="1" x14ac:dyDescent="0.35">
      <c r="A129" s="130" t="s">
        <v>447</v>
      </c>
      <c r="B129" s="131" t="s">
        <v>264</v>
      </c>
      <c r="C129" s="120">
        <v>0</v>
      </c>
      <c r="D129" s="121">
        <v>0</v>
      </c>
      <c r="E129" s="121">
        <v>0</v>
      </c>
      <c r="F129" s="121">
        <v>0</v>
      </c>
      <c r="G129" s="121">
        <v>238.94</v>
      </c>
      <c r="H129" s="121">
        <v>582.03</v>
      </c>
      <c r="I129" s="121">
        <v>452.86</v>
      </c>
      <c r="J129" s="121">
        <v>749.14815999999939</v>
      </c>
      <c r="K129" s="121">
        <v>790.98</v>
      </c>
      <c r="L129" s="122">
        <v>220.13889999999998</v>
      </c>
      <c r="M129" s="123">
        <v>0</v>
      </c>
      <c r="N129" s="124">
        <v>0</v>
      </c>
      <c r="O129" s="124"/>
      <c r="P129" s="122">
        <v>0</v>
      </c>
      <c r="Q129" s="125">
        <v>0</v>
      </c>
      <c r="R129" s="125">
        <v>0</v>
      </c>
      <c r="S129" s="132"/>
      <c r="T129" s="133"/>
      <c r="U129" s="134"/>
      <c r="V129" s="135"/>
      <c r="W129" s="134"/>
      <c r="X129" s="135"/>
      <c r="Y129" s="134"/>
      <c r="Z129" s="135"/>
      <c r="AA129" s="134"/>
      <c r="AB129" s="131" t="s">
        <v>264</v>
      </c>
    </row>
    <row r="130" spans="1:28" ht="15" thickBot="1" x14ac:dyDescent="0.35">
      <c r="A130" s="130" t="s">
        <v>448</v>
      </c>
      <c r="B130" s="131" t="s">
        <v>265</v>
      </c>
      <c r="C130" s="120">
        <v>0</v>
      </c>
      <c r="D130" s="121">
        <v>0</v>
      </c>
      <c r="E130" s="121"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0.51607999999999998</v>
      </c>
      <c r="K130" s="121">
        <v>0</v>
      </c>
      <c r="L130" s="122">
        <v>0</v>
      </c>
      <c r="M130" s="123">
        <v>0</v>
      </c>
      <c r="N130" s="124">
        <v>0</v>
      </c>
      <c r="O130" s="124"/>
      <c r="P130" s="122">
        <v>0</v>
      </c>
      <c r="Q130" s="125">
        <v>0</v>
      </c>
      <c r="R130" s="125">
        <v>0</v>
      </c>
      <c r="S130" s="132"/>
      <c r="T130" s="133"/>
      <c r="U130" s="134"/>
      <c r="V130" s="135"/>
      <c r="W130" s="134"/>
      <c r="X130" s="135"/>
      <c r="Y130" s="134"/>
      <c r="Z130" s="135"/>
      <c r="AA130" s="134"/>
      <c r="AB130" s="131" t="s">
        <v>265</v>
      </c>
    </row>
    <row r="131" spans="1:28" ht="15" thickBot="1" x14ac:dyDescent="0.35">
      <c r="A131" s="130" t="s">
        <v>449</v>
      </c>
      <c r="B131" s="131" t="s">
        <v>266</v>
      </c>
      <c r="C131" s="120">
        <v>0</v>
      </c>
      <c r="D131" s="121">
        <v>0</v>
      </c>
      <c r="E131" s="121">
        <v>0</v>
      </c>
      <c r="F131" s="121">
        <v>0</v>
      </c>
      <c r="G131" s="121">
        <v>0</v>
      </c>
      <c r="H131" s="121">
        <v>0</v>
      </c>
      <c r="I131" s="121">
        <v>0</v>
      </c>
      <c r="J131" s="121">
        <v>9.0185000000003459</v>
      </c>
      <c r="K131" s="121">
        <v>0</v>
      </c>
      <c r="L131" s="122">
        <v>0</v>
      </c>
      <c r="M131" s="123">
        <v>0</v>
      </c>
      <c r="N131" s="124">
        <v>0</v>
      </c>
      <c r="O131" s="124"/>
      <c r="P131" s="122">
        <v>0</v>
      </c>
      <c r="Q131" s="125">
        <v>0</v>
      </c>
      <c r="R131" s="125">
        <v>0</v>
      </c>
      <c r="S131" s="132"/>
      <c r="T131" s="133"/>
      <c r="U131" s="134"/>
      <c r="V131" s="135"/>
      <c r="W131" s="134"/>
      <c r="X131" s="135"/>
      <c r="Y131" s="134"/>
      <c r="Z131" s="135"/>
      <c r="AA131" s="134"/>
      <c r="AB131" s="131" t="s">
        <v>266</v>
      </c>
    </row>
    <row r="132" spans="1:28" ht="15" thickBot="1" x14ac:dyDescent="0.35">
      <c r="A132" s="130" t="s">
        <v>450</v>
      </c>
      <c r="B132" s="131" t="s">
        <v>267</v>
      </c>
      <c r="C132" s="120">
        <v>0</v>
      </c>
      <c r="D132" s="121">
        <v>0</v>
      </c>
      <c r="E132" s="121">
        <v>0</v>
      </c>
      <c r="F132" s="121">
        <v>0</v>
      </c>
      <c r="G132" s="121">
        <v>804.11</v>
      </c>
      <c r="H132" s="121">
        <v>676.87000000000012</v>
      </c>
      <c r="I132" s="121">
        <v>475.06</v>
      </c>
      <c r="J132" s="121">
        <v>721.77088000000447</v>
      </c>
      <c r="K132" s="121">
        <v>649.83000000000004</v>
      </c>
      <c r="L132" s="122">
        <v>251.98735999998846</v>
      </c>
      <c r="M132" s="123">
        <v>0</v>
      </c>
      <c r="N132" s="124">
        <v>0</v>
      </c>
      <c r="O132" s="124"/>
      <c r="P132" s="122">
        <v>0</v>
      </c>
      <c r="Q132" s="125">
        <v>0</v>
      </c>
      <c r="R132" s="125">
        <v>0.9297600000105376</v>
      </c>
      <c r="S132" s="132"/>
      <c r="T132" s="133"/>
      <c r="U132" s="134"/>
      <c r="V132" s="135"/>
      <c r="W132" s="134"/>
      <c r="X132" s="135"/>
      <c r="Y132" s="134"/>
      <c r="Z132" s="135"/>
      <c r="AA132" s="134"/>
      <c r="AB132" s="131" t="s">
        <v>267</v>
      </c>
    </row>
    <row r="133" spans="1:28" ht="15" thickBot="1" x14ac:dyDescent="0.35">
      <c r="A133" s="130" t="s">
        <v>451</v>
      </c>
      <c r="B133" s="131" t="s">
        <v>268</v>
      </c>
      <c r="C133" s="120">
        <v>0</v>
      </c>
      <c r="D133" s="121">
        <v>0</v>
      </c>
      <c r="E133" s="121">
        <v>0</v>
      </c>
      <c r="F133" s="121">
        <v>397.1</v>
      </c>
      <c r="G133" s="121">
        <v>7516</v>
      </c>
      <c r="H133" s="121">
        <v>1514.2900000000002</v>
      </c>
      <c r="I133" s="121">
        <v>1499.78</v>
      </c>
      <c r="J133" s="121">
        <v>2017.9717199999982</v>
      </c>
      <c r="K133" s="121">
        <v>1902.3</v>
      </c>
      <c r="L133" s="122">
        <v>7906.4828400000324</v>
      </c>
      <c r="M133" s="123">
        <v>36.081840000000518</v>
      </c>
      <c r="N133" s="124">
        <v>0</v>
      </c>
      <c r="O133" s="124"/>
      <c r="P133" s="122">
        <v>0</v>
      </c>
      <c r="Q133" s="125">
        <v>0</v>
      </c>
      <c r="R133" s="125">
        <v>0</v>
      </c>
      <c r="S133" s="132"/>
      <c r="T133" s="133"/>
      <c r="U133" s="134"/>
      <c r="V133" s="135"/>
      <c r="W133" s="134"/>
      <c r="X133" s="135"/>
      <c r="Y133" s="134"/>
      <c r="Z133" s="135"/>
      <c r="AA133" s="134"/>
      <c r="AB133" s="131" t="s">
        <v>268</v>
      </c>
    </row>
    <row r="134" spans="1:28" ht="15" thickBot="1" x14ac:dyDescent="0.35">
      <c r="A134" s="130" t="s">
        <v>452</v>
      </c>
      <c r="B134" s="131" t="s">
        <v>269</v>
      </c>
      <c r="C134" s="120">
        <v>0</v>
      </c>
      <c r="D134" s="121">
        <v>0</v>
      </c>
      <c r="E134" s="121">
        <v>0</v>
      </c>
      <c r="F134" s="121">
        <v>0</v>
      </c>
      <c r="G134" s="121">
        <v>16.420000000000002</v>
      </c>
      <c r="H134" s="121">
        <v>426.48</v>
      </c>
      <c r="I134" s="121">
        <v>352.97999999999996</v>
      </c>
      <c r="J134" s="121">
        <v>115.31791999999963</v>
      </c>
      <c r="K134" s="121">
        <v>155.44999999999999</v>
      </c>
      <c r="L134" s="122">
        <v>122.49347999999969</v>
      </c>
      <c r="M134" s="123">
        <v>0</v>
      </c>
      <c r="N134" s="124">
        <v>0</v>
      </c>
      <c r="O134" s="124"/>
      <c r="P134" s="122">
        <v>0</v>
      </c>
      <c r="Q134" s="125">
        <v>0</v>
      </c>
      <c r="R134" s="125">
        <v>0</v>
      </c>
      <c r="S134" s="132"/>
      <c r="T134" s="133"/>
      <c r="U134" s="134"/>
      <c r="V134" s="135"/>
      <c r="W134" s="134"/>
      <c r="X134" s="135"/>
      <c r="Y134" s="134"/>
      <c r="Z134" s="135"/>
      <c r="AA134" s="134"/>
      <c r="AB134" s="131" t="s">
        <v>269</v>
      </c>
    </row>
    <row r="135" spans="1:28" ht="15" thickBot="1" x14ac:dyDescent="0.35">
      <c r="A135" s="130" t="s">
        <v>453</v>
      </c>
      <c r="B135" s="131" t="s">
        <v>270</v>
      </c>
      <c r="C135" s="120">
        <v>0</v>
      </c>
      <c r="D135" s="121">
        <v>0</v>
      </c>
      <c r="E135" s="121">
        <v>0</v>
      </c>
      <c r="F135" s="121">
        <v>0</v>
      </c>
      <c r="G135" s="121">
        <v>0</v>
      </c>
      <c r="H135" s="121">
        <v>0</v>
      </c>
      <c r="I135" s="121">
        <v>0</v>
      </c>
      <c r="J135" s="121">
        <v>1.21999999998945</v>
      </c>
      <c r="K135" s="121">
        <v>0</v>
      </c>
      <c r="L135" s="122">
        <v>0</v>
      </c>
      <c r="M135" s="123">
        <v>0</v>
      </c>
      <c r="N135" s="124">
        <v>0</v>
      </c>
      <c r="O135" s="124"/>
      <c r="P135" s="122">
        <v>0</v>
      </c>
      <c r="Q135" s="132">
        <v>2763.86</v>
      </c>
      <c r="R135" s="125">
        <v>3598.813799999999</v>
      </c>
      <c r="S135" s="132"/>
      <c r="T135" s="133"/>
      <c r="U135" s="134"/>
      <c r="V135" s="135"/>
      <c r="W135" s="134"/>
      <c r="X135" s="135"/>
      <c r="Y135" s="134"/>
      <c r="Z135" s="135"/>
      <c r="AA135" s="134"/>
      <c r="AB135" s="131" t="s">
        <v>270</v>
      </c>
    </row>
    <row r="136" spans="1:28" ht="15" customHeight="1" thickBot="1" x14ac:dyDescent="0.35">
      <c r="A136" s="130" t="s">
        <v>454</v>
      </c>
      <c r="B136" s="131" t="s">
        <v>271</v>
      </c>
      <c r="C136" s="120">
        <v>0</v>
      </c>
      <c r="D136" s="121">
        <v>0</v>
      </c>
      <c r="E136" s="121">
        <v>274.58000000000004</v>
      </c>
      <c r="F136" s="121">
        <v>418.05000000000007</v>
      </c>
      <c r="G136" s="121">
        <v>1258.02</v>
      </c>
      <c r="H136" s="121">
        <v>1055.8200000000002</v>
      </c>
      <c r="I136" s="121">
        <v>1426.1399999999999</v>
      </c>
      <c r="J136" s="121">
        <v>1818.0114600000054</v>
      </c>
      <c r="K136" s="121">
        <v>1403.5</v>
      </c>
      <c r="L136" s="122">
        <v>1259.2570800000035</v>
      </c>
      <c r="M136" s="123">
        <v>1854.5788799999993</v>
      </c>
      <c r="N136" s="124">
        <v>2632.8860200000017</v>
      </c>
      <c r="O136" s="124"/>
      <c r="P136" s="122">
        <v>355.69221999999922</v>
      </c>
      <c r="Q136" s="125">
        <v>926.9935400000154</v>
      </c>
      <c r="R136" s="125">
        <v>3317.4959199999848</v>
      </c>
      <c r="S136" s="132"/>
      <c r="T136" s="133"/>
      <c r="U136" s="134"/>
      <c r="V136" s="135"/>
      <c r="W136" s="134"/>
      <c r="X136" s="135"/>
      <c r="Y136" s="134"/>
      <c r="Z136" s="135"/>
      <c r="AA136" s="134"/>
      <c r="AB136" s="131" t="s">
        <v>271</v>
      </c>
    </row>
    <row r="137" spans="1:28" ht="15" thickBot="1" x14ac:dyDescent="0.35">
      <c r="A137" s="130" t="s">
        <v>455</v>
      </c>
      <c r="B137" s="131" t="s">
        <v>272</v>
      </c>
      <c r="C137" s="120">
        <v>2976.46</v>
      </c>
      <c r="D137" s="121">
        <v>2216.8300000000004</v>
      </c>
      <c r="E137" s="121">
        <v>2294.6200000000003</v>
      </c>
      <c r="F137" s="121">
        <v>1119.1100000000001</v>
      </c>
      <c r="G137" s="121">
        <v>903.29000000000008</v>
      </c>
      <c r="H137" s="121">
        <v>1214.8300000000002</v>
      </c>
      <c r="I137" s="121">
        <v>1300.3399999999999</v>
      </c>
      <c r="J137" s="121">
        <v>1237.2843800000037</v>
      </c>
      <c r="K137" s="121">
        <v>1031.52</v>
      </c>
      <c r="L137" s="122">
        <v>918.65362000000448</v>
      </c>
      <c r="M137" s="123">
        <v>1074.0601599999823</v>
      </c>
      <c r="N137" s="124">
        <v>1678.8555000000097</v>
      </c>
      <c r="O137" s="124"/>
      <c r="P137" s="122">
        <v>3518.4850000000024</v>
      </c>
      <c r="Q137" s="125">
        <v>2390.168599999995</v>
      </c>
      <c r="R137" s="125">
        <v>2612.6586200000074</v>
      </c>
      <c r="S137" s="132"/>
      <c r="T137" s="133"/>
      <c r="U137" s="134"/>
      <c r="V137" s="135"/>
      <c r="W137" s="134"/>
      <c r="X137" s="135"/>
      <c r="Y137" s="134"/>
      <c r="Z137" s="135"/>
      <c r="AA137" s="134"/>
      <c r="AB137" s="131" t="s">
        <v>272</v>
      </c>
    </row>
    <row r="138" spans="1:28" ht="15" thickBot="1" x14ac:dyDescent="0.35">
      <c r="A138" s="130">
        <v>372611</v>
      </c>
      <c r="B138" s="131" t="s">
        <v>273</v>
      </c>
      <c r="C138" s="120">
        <v>17830.61</v>
      </c>
      <c r="D138" s="121">
        <v>15069.53</v>
      </c>
      <c r="E138" s="121">
        <v>10218.48</v>
      </c>
      <c r="F138" s="121">
        <v>7866.2000000000007</v>
      </c>
      <c r="G138" s="121">
        <v>6412.43</v>
      </c>
      <c r="H138" s="121">
        <v>6917.170000000001</v>
      </c>
      <c r="I138" s="121">
        <v>5611.08</v>
      </c>
      <c r="J138" s="121">
        <v>6977.3204799999803</v>
      </c>
      <c r="K138" s="121">
        <v>4732.79</v>
      </c>
      <c r="L138" s="122">
        <v>8404.4881200000109</v>
      </c>
      <c r="M138" s="123">
        <v>10721.460640000023</v>
      </c>
      <c r="N138" s="124">
        <v>14581.319459999937</v>
      </c>
      <c r="O138" s="124"/>
      <c r="P138" s="122">
        <v>15573.47838000002</v>
      </c>
      <c r="Q138" s="125">
        <v>14162.040339999974</v>
      </c>
      <c r="R138" s="125">
        <v>10568.66950000002</v>
      </c>
      <c r="S138" s="132"/>
      <c r="T138" s="133"/>
      <c r="U138" s="134"/>
      <c r="V138" s="135"/>
      <c r="W138" s="134"/>
      <c r="X138" s="135"/>
      <c r="Y138" s="134"/>
      <c r="Z138" s="135"/>
      <c r="AA138" s="134"/>
      <c r="AB138" s="131" t="s">
        <v>273</v>
      </c>
    </row>
    <row r="139" spans="1:28" ht="15" thickBot="1" x14ac:dyDescent="0.35">
      <c r="A139" s="130" t="s">
        <v>456</v>
      </c>
      <c r="B139" s="131" t="s">
        <v>274</v>
      </c>
      <c r="C139" s="120">
        <v>0</v>
      </c>
      <c r="D139" s="121">
        <v>55.52</v>
      </c>
      <c r="E139" s="121">
        <v>22.68</v>
      </c>
      <c r="F139" s="121">
        <v>8.2100000000000009</v>
      </c>
      <c r="G139" s="121">
        <v>98.080000000000013</v>
      </c>
      <c r="H139" s="121">
        <v>206.54000000000002</v>
      </c>
      <c r="I139" s="121">
        <v>291.02</v>
      </c>
      <c r="J139" s="121">
        <v>220.18781999999587</v>
      </c>
      <c r="K139" s="121">
        <v>97.3</v>
      </c>
      <c r="L139" s="122">
        <v>0</v>
      </c>
      <c r="M139" s="123">
        <v>0</v>
      </c>
      <c r="N139" s="124">
        <v>0</v>
      </c>
      <c r="O139" s="124"/>
      <c r="P139" s="122">
        <v>0</v>
      </c>
      <c r="Q139" s="125">
        <v>0</v>
      </c>
      <c r="R139" s="125">
        <v>0</v>
      </c>
      <c r="S139" s="132"/>
      <c r="T139" s="133"/>
      <c r="U139" s="134"/>
      <c r="V139" s="135"/>
      <c r="W139" s="134"/>
      <c r="X139" s="135"/>
      <c r="Y139" s="134"/>
      <c r="Z139" s="135"/>
      <c r="AA139" s="134"/>
      <c r="AB139" s="131" t="s">
        <v>274</v>
      </c>
    </row>
    <row r="140" spans="1:28" ht="15" thickBot="1" x14ac:dyDescent="0.35">
      <c r="A140" s="130" t="s">
        <v>457</v>
      </c>
      <c r="B140" s="131" t="s">
        <v>131</v>
      </c>
      <c r="C140" s="120">
        <v>0</v>
      </c>
      <c r="D140" s="121">
        <v>0</v>
      </c>
      <c r="E140" s="121">
        <v>0</v>
      </c>
      <c r="F140" s="121">
        <v>0</v>
      </c>
      <c r="G140" s="121">
        <v>0</v>
      </c>
      <c r="H140" s="121">
        <v>0</v>
      </c>
      <c r="I140" s="121">
        <v>0</v>
      </c>
      <c r="J140" s="121">
        <v>1.5084400000007099</v>
      </c>
      <c r="K140" s="121">
        <v>0</v>
      </c>
      <c r="L140" s="122">
        <v>0</v>
      </c>
      <c r="M140" s="123">
        <v>0</v>
      </c>
      <c r="N140" s="124">
        <v>0</v>
      </c>
      <c r="O140" s="124"/>
      <c r="P140" s="122">
        <v>0</v>
      </c>
      <c r="Q140" s="125">
        <v>0</v>
      </c>
      <c r="R140" s="125">
        <v>0</v>
      </c>
      <c r="S140" s="132"/>
      <c r="T140" s="133"/>
      <c r="U140" s="134"/>
      <c r="V140" s="135"/>
      <c r="W140" s="134"/>
      <c r="X140" s="135"/>
      <c r="Y140" s="134"/>
      <c r="Z140" s="135"/>
      <c r="AA140" s="134"/>
      <c r="AB140" s="131" t="s">
        <v>131</v>
      </c>
    </row>
    <row r="141" spans="1:28" ht="15" thickBot="1" x14ac:dyDescent="0.35">
      <c r="A141" s="130" t="s">
        <v>458</v>
      </c>
      <c r="B141" s="131" t="s">
        <v>133</v>
      </c>
      <c r="C141" s="120">
        <v>0</v>
      </c>
      <c r="D141" s="121">
        <v>0</v>
      </c>
      <c r="E141" s="121">
        <v>0</v>
      </c>
      <c r="F141" s="121">
        <v>185.15</v>
      </c>
      <c r="G141" s="121">
        <v>1521.3700000000003</v>
      </c>
      <c r="H141" s="121">
        <v>363.82000000000005</v>
      </c>
      <c r="I141" s="121">
        <v>434.67999999999995</v>
      </c>
      <c r="J141" s="121">
        <v>390.18309999999974</v>
      </c>
      <c r="K141" s="121">
        <v>294.16000000000003</v>
      </c>
      <c r="L141" s="122">
        <v>635.42348000000038</v>
      </c>
      <c r="M141" s="123">
        <v>45.449139999998607</v>
      </c>
      <c r="N141" s="124">
        <v>0</v>
      </c>
      <c r="O141" s="124"/>
      <c r="P141" s="122">
        <v>0</v>
      </c>
      <c r="Q141" s="125">
        <v>0</v>
      </c>
      <c r="R141" s="125">
        <v>0</v>
      </c>
      <c r="S141" s="132"/>
      <c r="T141" s="133"/>
      <c r="U141" s="134"/>
      <c r="V141" s="135"/>
      <c r="W141" s="134"/>
      <c r="X141" s="135"/>
      <c r="Y141" s="134"/>
      <c r="Z141" s="135"/>
      <c r="AA141" s="134"/>
      <c r="AB141" s="131" t="s">
        <v>133</v>
      </c>
    </row>
    <row r="142" spans="1:28" ht="15" thickBot="1" x14ac:dyDescent="0.35">
      <c r="A142" s="130" t="s">
        <v>459</v>
      </c>
      <c r="B142" s="131" t="s">
        <v>275</v>
      </c>
      <c r="C142" s="120">
        <v>0</v>
      </c>
      <c r="D142" s="121">
        <v>0</v>
      </c>
      <c r="E142" s="121">
        <v>0</v>
      </c>
      <c r="F142" s="121">
        <v>0</v>
      </c>
      <c r="G142" s="121">
        <v>8.2100000000000009</v>
      </c>
      <c r="H142" s="121">
        <v>290.78000000000003</v>
      </c>
      <c r="I142" s="121">
        <v>350.52</v>
      </c>
      <c r="J142" s="121">
        <v>190.38441999999964</v>
      </c>
      <c r="K142" s="121">
        <v>284.76</v>
      </c>
      <c r="L142" s="122">
        <v>826.70241999999791</v>
      </c>
      <c r="M142" s="123">
        <v>0</v>
      </c>
      <c r="N142" s="124">
        <v>0</v>
      </c>
      <c r="O142" s="124"/>
      <c r="P142" s="122">
        <v>7.0600000001204533E-2</v>
      </c>
      <c r="Q142" s="125">
        <v>0.12270000000200525</v>
      </c>
      <c r="R142" s="125">
        <v>2.8644999999964691</v>
      </c>
      <c r="S142" s="132"/>
      <c r="T142" s="133"/>
      <c r="U142" s="134"/>
      <c r="V142" s="135"/>
      <c r="W142" s="134"/>
      <c r="X142" s="135"/>
      <c r="Y142" s="134"/>
      <c r="Z142" s="135"/>
      <c r="AA142" s="134"/>
      <c r="AB142" s="131" t="s">
        <v>275</v>
      </c>
    </row>
    <row r="143" spans="1:28" ht="15" thickBot="1" x14ac:dyDescent="0.35">
      <c r="A143" s="130" t="s">
        <v>460</v>
      </c>
      <c r="B143" s="131" t="s">
        <v>276</v>
      </c>
      <c r="C143" s="120">
        <v>0</v>
      </c>
      <c r="D143" s="121">
        <v>0</v>
      </c>
      <c r="E143" s="121">
        <v>0</v>
      </c>
      <c r="F143" s="121">
        <v>0</v>
      </c>
      <c r="G143" s="121">
        <v>0</v>
      </c>
      <c r="H143" s="121">
        <v>8.2100000000000009</v>
      </c>
      <c r="I143" s="121">
        <v>0</v>
      </c>
      <c r="J143" s="121">
        <v>1936.3367000000026</v>
      </c>
      <c r="K143" s="121" t="s">
        <v>486</v>
      </c>
      <c r="L143" s="122">
        <v>22.278180000001345</v>
      </c>
      <c r="M143" s="123">
        <v>0.19051999999956024</v>
      </c>
      <c r="N143" s="124">
        <v>1.5380400000040755</v>
      </c>
      <c r="O143" s="124"/>
      <c r="P143" s="122">
        <v>1.2217400000001999</v>
      </c>
      <c r="Q143" s="125">
        <v>0.74606000000282613</v>
      </c>
      <c r="R143" s="125">
        <v>0.83267999999299713</v>
      </c>
      <c r="S143" s="132"/>
      <c r="T143" s="133"/>
      <c r="U143" s="134"/>
      <c r="V143" s="135"/>
      <c r="W143" s="134"/>
      <c r="X143" s="135"/>
      <c r="Y143" s="134"/>
      <c r="Z143" s="135"/>
      <c r="AA143" s="134"/>
      <c r="AB143" s="131" t="s">
        <v>276</v>
      </c>
    </row>
    <row r="144" spans="1:28" ht="15" thickBot="1" x14ac:dyDescent="0.35">
      <c r="A144" s="130" t="s">
        <v>461</v>
      </c>
      <c r="B144" s="131" t="s">
        <v>277</v>
      </c>
      <c r="C144" s="120">
        <v>3.24</v>
      </c>
      <c r="D144" s="121">
        <v>8.2100000000000009</v>
      </c>
      <c r="E144" s="121">
        <v>0</v>
      </c>
      <c r="F144" s="121">
        <v>8.2100000000000009</v>
      </c>
      <c r="G144" s="121">
        <v>3.24</v>
      </c>
      <c r="H144" s="121">
        <v>8.2100000000000009</v>
      </c>
      <c r="I144" s="121">
        <v>0</v>
      </c>
      <c r="J144" s="121">
        <v>16.532900000000609</v>
      </c>
      <c r="K144" s="121">
        <v>5.13</v>
      </c>
      <c r="L144" s="122">
        <v>5.5827599999980837</v>
      </c>
      <c r="M144" s="123">
        <v>6.0855800000017553</v>
      </c>
      <c r="N144" s="124">
        <v>6.0569000000007502</v>
      </c>
      <c r="O144" s="124"/>
      <c r="P144" s="122">
        <v>6.2606800000008391</v>
      </c>
      <c r="Q144" s="125">
        <v>5.7128599999978809</v>
      </c>
      <c r="R144" s="125">
        <v>5.1924600000007235</v>
      </c>
      <c r="S144" s="132"/>
      <c r="T144" s="133"/>
      <c r="U144" s="134"/>
      <c r="V144" s="135"/>
      <c r="W144" s="134"/>
      <c r="X144" s="135"/>
      <c r="Y144" s="134"/>
      <c r="Z144" s="135"/>
      <c r="AA144" s="134"/>
      <c r="AB144" s="131" t="s">
        <v>277</v>
      </c>
    </row>
    <row r="145" spans="1:28" ht="15" thickBot="1" x14ac:dyDescent="0.35">
      <c r="A145" s="130" t="s">
        <v>462</v>
      </c>
      <c r="B145" s="131" t="s">
        <v>278</v>
      </c>
      <c r="C145" s="120">
        <v>0</v>
      </c>
      <c r="D145" s="121">
        <v>0</v>
      </c>
      <c r="E145" s="121">
        <v>0</v>
      </c>
      <c r="F145" s="121">
        <v>0</v>
      </c>
      <c r="G145" s="121">
        <v>0</v>
      </c>
      <c r="H145" s="121">
        <v>44.290000000000006</v>
      </c>
      <c r="I145" s="121">
        <v>0</v>
      </c>
      <c r="J145" s="121">
        <v>120.12183999999782</v>
      </c>
      <c r="K145" s="121" t="s">
        <v>486</v>
      </c>
      <c r="L145" s="122">
        <v>325.31411999999716</v>
      </c>
      <c r="M145" s="123">
        <v>1.8096000000052301</v>
      </c>
      <c r="N145" s="124">
        <v>0</v>
      </c>
      <c r="O145" s="124"/>
      <c r="P145" s="122">
        <v>0</v>
      </c>
      <c r="Q145" s="125">
        <v>0</v>
      </c>
      <c r="R145" s="125">
        <v>0</v>
      </c>
      <c r="S145" s="132"/>
      <c r="T145" s="133"/>
      <c r="U145" s="134"/>
      <c r="V145" s="135"/>
      <c r="W145" s="134"/>
      <c r="X145" s="135"/>
      <c r="Y145" s="134"/>
      <c r="Z145" s="135"/>
      <c r="AA145" s="134"/>
      <c r="AB145" s="131" t="s">
        <v>278</v>
      </c>
    </row>
    <row r="146" spans="1:28" ht="15" thickBot="1" x14ac:dyDescent="0.35">
      <c r="A146" s="130" t="s">
        <v>463</v>
      </c>
      <c r="B146" s="131" t="s">
        <v>279</v>
      </c>
      <c r="C146" s="120">
        <v>8.2100000000000009</v>
      </c>
      <c r="D146" s="121">
        <v>11.450000000000001</v>
      </c>
      <c r="E146" s="121">
        <v>0</v>
      </c>
      <c r="F146" s="121">
        <v>8.2100000000000009</v>
      </c>
      <c r="G146" s="121">
        <v>0</v>
      </c>
      <c r="H146" s="121">
        <v>11.450000000000001</v>
      </c>
      <c r="I146" s="121">
        <v>17.88</v>
      </c>
      <c r="J146" s="121">
        <v>11.893560000000335</v>
      </c>
      <c r="K146" s="121">
        <v>7.65</v>
      </c>
      <c r="L146" s="122">
        <v>7.451220000000653</v>
      </c>
      <c r="M146" s="123">
        <v>6.0840199999998639</v>
      </c>
      <c r="N146" s="124">
        <v>5.4686799999996953</v>
      </c>
      <c r="O146" s="124"/>
      <c r="P146" s="122">
        <v>5.8993599999997448</v>
      </c>
      <c r="Q146" s="125">
        <v>5.5442200000003972</v>
      </c>
      <c r="R146" s="125">
        <v>5.31392000000048</v>
      </c>
      <c r="S146" s="132"/>
      <c r="T146" s="133"/>
      <c r="U146" s="134"/>
      <c r="V146" s="135"/>
      <c r="W146" s="134"/>
      <c r="X146" s="135"/>
      <c r="Y146" s="134"/>
      <c r="Z146" s="135"/>
      <c r="AA146" s="134"/>
      <c r="AB146" s="131" t="s">
        <v>279</v>
      </c>
    </row>
    <row r="147" spans="1:28" ht="15" thickBot="1" x14ac:dyDescent="0.35">
      <c r="A147" s="130" t="s">
        <v>464</v>
      </c>
      <c r="B147" s="131" t="s">
        <v>280</v>
      </c>
      <c r="C147" s="120">
        <v>0</v>
      </c>
      <c r="D147" s="121">
        <v>0</v>
      </c>
      <c r="E147" s="121">
        <v>145.83000000000001</v>
      </c>
      <c r="F147" s="121">
        <v>171.97000000000003</v>
      </c>
      <c r="G147" s="121">
        <v>1228.2300000000002</v>
      </c>
      <c r="H147" s="121">
        <v>1035.3100000000002</v>
      </c>
      <c r="I147" s="121">
        <v>1530.92</v>
      </c>
      <c r="J147" s="121">
        <v>1640.3436200000049</v>
      </c>
      <c r="K147" s="121">
        <v>1579.13</v>
      </c>
      <c r="L147" s="122">
        <v>1820.0406800000023</v>
      </c>
      <c r="M147" s="123">
        <v>773.12294000000736</v>
      </c>
      <c r="N147" s="124">
        <v>23.071059999997175</v>
      </c>
      <c r="O147" s="124"/>
      <c r="P147" s="122">
        <v>0.42234000000305055</v>
      </c>
      <c r="Q147" s="125">
        <v>0.99080000000502866</v>
      </c>
      <c r="R147" s="125">
        <v>44.454619999990378</v>
      </c>
      <c r="S147" s="132"/>
      <c r="T147" s="133"/>
      <c r="U147" s="134"/>
      <c r="V147" s="135"/>
      <c r="W147" s="134"/>
      <c r="X147" s="135"/>
      <c r="Y147" s="134"/>
      <c r="Z147" s="135"/>
      <c r="AA147" s="134"/>
      <c r="AB147" s="131" t="s">
        <v>280</v>
      </c>
    </row>
    <row r="148" spans="1:28" ht="15" thickBot="1" x14ac:dyDescent="0.35">
      <c r="A148" s="130" t="s">
        <v>465</v>
      </c>
      <c r="B148" s="131" t="s">
        <v>281</v>
      </c>
      <c r="C148" s="120">
        <v>0</v>
      </c>
      <c r="D148" s="121">
        <v>0</v>
      </c>
      <c r="E148" s="121">
        <v>0</v>
      </c>
      <c r="F148" s="121">
        <v>0</v>
      </c>
      <c r="G148" s="121">
        <v>0</v>
      </c>
      <c r="H148" s="121">
        <v>32.840000000000003</v>
      </c>
      <c r="I148" s="121">
        <v>0</v>
      </c>
      <c r="J148" s="121">
        <v>12.012359999998424</v>
      </c>
      <c r="K148" s="121">
        <v>0</v>
      </c>
      <c r="L148" s="122">
        <v>0</v>
      </c>
      <c r="M148" s="123">
        <v>5.2835400000031223</v>
      </c>
      <c r="N148" s="124">
        <v>0</v>
      </c>
      <c r="O148" s="124"/>
      <c r="P148" s="122">
        <v>0</v>
      </c>
      <c r="Q148" s="125">
        <v>0</v>
      </c>
      <c r="R148" s="125">
        <v>0</v>
      </c>
      <c r="S148" s="132"/>
      <c r="T148" s="133"/>
      <c r="U148" s="134"/>
      <c r="V148" s="135"/>
      <c r="W148" s="134"/>
      <c r="X148" s="135"/>
      <c r="Y148" s="134"/>
      <c r="Z148" s="135"/>
      <c r="AA148" s="134"/>
      <c r="AB148" s="131" t="s">
        <v>281</v>
      </c>
    </row>
    <row r="149" spans="1:28" ht="15" thickBot="1" x14ac:dyDescent="0.35">
      <c r="A149" s="130" t="s">
        <v>466</v>
      </c>
      <c r="B149" s="131" t="s">
        <v>282</v>
      </c>
      <c r="C149" s="120">
        <v>259.04000000000002</v>
      </c>
      <c r="D149" s="121">
        <v>0</v>
      </c>
      <c r="E149" s="121">
        <v>0</v>
      </c>
      <c r="F149" s="121">
        <v>455.64000000000004</v>
      </c>
      <c r="G149" s="121">
        <v>863.09</v>
      </c>
      <c r="H149" s="121">
        <v>1610.2</v>
      </c>
      <c r="I149" s="121">
        <v>1047.54</v>
      </c>
      <c r="J149" s="121">
        <v>1105.9814399999932</v>
      </c>
      <c r="K149" s="121">
        <v>780.91</v>
      </c>
      <c r="L149" s="122">
        <v>437.92493999999783</v>
      </c>
      <c r="M149" s="123">
        <v>445.78629999999595</v>
      </c>
      <c r="N149" s="124">
        <v>563.02825999999072</v>
      </c>
      <c r="O149" s="124"/>
      <c r="P149" s="122">
        <v>260.36136000001426</v>
      </c>
      <c r="Q149" s="125">
        <v>0</v>
      </c>
      <c r="R149" s="125">
        <v>342.82587999999453</v>
      </c>
      <c r="S149" s="132"/>
      <c r="T149" s="133"/>
      <c r="U149" s="134"/>
      <c r="V149" s="135"/>
      <c r="W149" s="134"/>
      <c r="X149" s="135"/>
      <c r="Y149" s="134"/>
      <c r="Z149" s="135"/>
      <c r="AA149" s="134"/>
      <c r="AB149" s="131" t="s">
        <v>282</v>
      </c>
    </row>
    <row r="150" spans="1:28" ht="15" thickBot="1" x14ac:dyDescent="0.35">
      <c r="A150" s="130" t="s">
        <v>467</v>
      </c>
      <c r="B150" s="131" t="s">
        <v>283</v>
      </c>
      <c r="C150" s="120">
        <v>0</v>
      </c>
      <c r="D150" s="121">
        <v>0</v>
      </c>
      <c r="E150" s="121">
        <v>0</v>
      </c>
      <c r="F150" s="121">
        <v>8.2100000000000009</v>
      </c>
      <c r="G150" s="121">
        <v>155.33000000000001</v>
      </c>
      <c r="H150" s="121">
        <v>279.55</v>
      </c>
      <c r="I150" s="121">
        <v>385.36</v>
      </c>
      <c r="J150" s="121">
        <v>247.66019999999651</v>
      </c>
      <c r="K150" s="121">
        <v>857.1</v>
      </c>
      <c r="L150" s="122">
        <v>1058.6823200000003</v>
      </c>
      <c r="M150" s="123">
        <v>134.35677999999726</v>
      </c>
      <c r="N150" s="124">
        <v>2.6031599999973238</v>
      </c>
      <c r="O150" s="124"/>
      <c r="P150" s="122">
        <v>2.7690199999983087</v>
      </c>
      <c r="Q150" s="125">
        <v>2.4810799999985282</v>
      </c>
      <c r="R150" s="125">
        <v>2.3164600000008795</v>
      </c>
      <c r="S150" s="132"/>
      <c r="T150" s="133"/>
      <c r="U150" s="134"/>
      <c r="V150" s="135"/>
      <c r="W150" s="134"/>
      <c r="X150" s="135"/>
      <c r="Y150" s="134"/>
      <c r="Z150" s="135"/>
      <c r="AA150" s="134"/>
      <c r="AB150" s="131" t="s">
        <v>283</v>
      </c>
    </row>
    <row r="151" spans="1:28" ht="15" thickBot="1" x14ac:dyDescent="0.35">
      <c r="A151" s="130" t="s">
        <v>468</v>
      </c>
      <c r="B151" s="131" t="s">
        <v>284</v>
      </c>
      <c r="C151" s="120">
        <v>0</v>
      </c>
      <c r="D151" s="121">
        <v>0</v>
      </c>
      <c r="E151" s="121">
        <v>0</v>
      </c>
      <c r="F151" s="121">
        <v>0</v>
      </c>
      <c r="G151" s="121">
        <v>86.850000000000023</v>
      </c>
      <c r="H151" s="121">
        <v>119.69000000000003</v>
      </c>
      <c r="I151" s="121">
        <v>255.26</v>
      </c>
      <c r="J151" s="121">
        <v>266.60535999999991</v>
      </c>
      <c r="K151" s="121">
        <v>140.34</v>
      </c>
      <c r="L151" s="122">
        <v>0</v>
      </c>
      <c r="M151" s="123">
        <v>0</v>
      </c>
      <c r="N151" s="124">
        <v>0</v>
      </c>
      <c r="O151" s="124"/>
      <c r="P151" s="122">
        <v>0</v>
      </c>
      <c r="Q151" s="125">
        <v>0</v>
      </c>
      <c r="R151" s="125">
        <v>0</v>
      </c>
      <c r="S151" s="132"/>
      <c r="T151" s="133"/>
      <c r="U151" s="134"/>
      <c r="V151" s="135"/>
      <c r="W151" s="134"/>
      <c r="X151" s="135"/>
      <c r="Y151" s="134"/>
      <c r="Z151" s="135"/>
      <c r="AA151" s="134"/>
      <c r="AB151" s="131" t="s">
        <v>284</v>
      </c>
    </row>
    <row r="152" spans="1:28" ht="15" thickBot="1" x14ac:dyDescent="0.35">
      <c r="A152" s="130" t="s">
        <v>469</v>
      </c>
      <c r="B152" s="131" t="s">
        <v>285</v>
      </c>
      <c r="C152" s="120">
        <v>0</v>
      </c>
      <c r="D152" s="121">
        <v>0</v>
      </c>
      <c r="E152" s="121">
        <v>0</v>
      </c>
      <c r="F152" s="121">
        <v>82.100000000000009</v>
      </c>
      <c r="G152" s="121">
        <v>549.19000000000005</v>
      </c>
      <c r="H152" s="121">
        <v>1043.0800000000002</v>
      </c>
      <c r="I152" s="121">
        <v>996.36</v>
      </c>
      <c r="J152" s="121">
        <v>1588.7261000000001</v>
      </c>
      <c r="K152" s="121">
        <v>1130.22</v>
      </c>
      <c r="L152" s="122">
        <v>99.982799999999941</v>
      </c>
      <c r="M152" s="123">
        <v>29.466240000000436</v>
      </c>
      <c r="N152" s="124">
        <v>0</v>
      </c>
      <c r="O152" s="124"/>
      <c r="P152" s="122">
        <v>0</v>
      </c>
      <c r="Q152" s="125">
        <v>4.2107400000000323</v>
      </c>
      <c r="R152" s="125">
        <v>86.49449999999959</v>
      </c>
      <c r="S152" s="132"/>
      <c r="T152" s="133"/>
      <c r="U152" s="134"/>
      <c r="V152" s="135"/>
      <c r="W152" s="134"/>
      <c r="X152" s="135"/>
      <c r="Y152" s="134"/>
      <c r="Z152" s="135"/>
      <c r="AA152" s="134"/>
      <c r="AB152" s="131" t="s">
        <v>285</v>
      </c>
    </row>
    <row r="153" spans="1:28" ht="15" thickBot="1" x14ac:dyDescent="0.35">
      <c r="A153" s="130" t="s">
        <v>470</v>
      </c>
      <c r="B153" s="131" t="s">
        <v>286</v>
      </c>
      <c r="C153" s="120">
        <v>0</v>
      </c>
      <c r="D153" s="121">
        <v>0</v>
      </c>
      <c r="E153" s="121">
        <v>0</v>
      </c>
      <c r="F153" s="121">
        <v>0</v>
      </c>
      <c r="G153" s="121">
        <v>0</v>
      </c>
      <c r="H153" s="121">
        <v>0</v>
      </c>
      <c r="I153" s="121">
        <v>0</v>
      </c>
      <c r="J153" s="121">
        <v>0</v>
      </c>
      <c r="K153" s="121">
        <v>0</v>
      </c>
      <c r="L153" s="122">
        <v>0</v>
      </c>
      <c r="M153" s="123">
        <v>0</v>
      </c>
      <c r="N153" s="124">
        <v>0</v>
      </c>
      <c r="O153" s="124"/>
      <c r="P153" s="136" t="s">
        <v>486</v>
      </c>
      <c r="Q153" s="132">
        <v>15.65</v>
      </c>
      <c r="R153" s="125">
        <v>6.7421999999999986</v>
      </c>
      <c r="S153" s="132"/>
      <c r="T153" s="133"/>
      <c r="U153" s="134"/>
      <c r="V153" s="135"/>
      <c r="W153" s="134"/>
      <c r="X153" s="135"/>
      <c r="Y153" s="134"/>
      <c r="Z153" s="135"/>
      <c r="AA153" s="134"/>
      <c r="AB153" s="131" t="s">
        <v>286</v>
      </c>
    </row>
    <row r="154" spans="1:28" ht="15" thickBot="1" x14ac:dyDescent="0.35">
      <c r="A154" s="130" t="s">
        <v>471</v>
      </c>
      <c r="B154" s="131" t="s">
        <v>145</v>
      </c>
      <c r="C154" s="120">
        <v>727.20000000000016</v>
      </c>
      <c r="D154" s="121">
        <v>1674.9700000000003</v>
      </c>
      <c r="E154" s="121">
        <v>2031.8700000000003</v>
      </c>
      <c r="F154" s="121">
        <v>1310.0800000000002</v>
      </c>
      <c r="G154" s="121">
        <v>2705.53</v>
      </c>
      <c r="H154" s="121">
        <v>1915.4800000000002</v>
      </c>
      <c r="I154" s="121">
        <v>1977.62</v>
      </c>
      <c r="J154" s="121">
        <v>2158.5627400000076</v>
      </c>
      <c r="K154" s="121">
        <v>2016.01</v>
      </c>
      <c r="L154" s="122">
        <v>2517.8869000000223</v>
      </c>
      <c r="M154" s="123">
        <v>658.76157999999032</v>
      </c>
      <c r="N154" s="124">
        <v>536.02483999999765</v>
      </c>
      <c r="O154" s="124"/>
      <c r="P154" s="122">
        <v>1216.9172399999893</v>
      </c>
      <c r="Q154" s="132">
        <v>1979.45</v>
      </c>
      <c r="R154" s="125">
        <v>1578.6067999999852</v>
      </c>
      <c r="S154" s="132"/>
      <c r="T154" s="133"/>
      <c r="U154" s="134"/>
      <c r="V154" s="135"/>
      <c r="W154" s="134"/>
      <c r="X154" s="135"/>
      <c r="Y154" s="134"/>
      <c r="Z154" s="135"/>
      <c r="AA154" s="134"/>
      <c r="AB154" s="131" t="s">
        <v>145</v>
      </c>
    </row>
    <row r="155" spans="1:28" ht="15" thickBot="1" x14ac:dyDescent="0.35">
      <c r="A155" s="130" t="s">
        <v>472</v>
      </c>
      <c r="B155" s="131" t="s">
        <v>147</v>
      </c>
      <c r="C155" s="120">
        <v>0</v>
      </c>
      <c r="D155" s="121">
        <v>0</v>
      </c>
      <c r="E155" s="121">
        <v>0</v>
      </c>
      <c r="F155" s="121">
        <v>0</v>
      </c>
      <c r="G155" s="121">
        <v>0</v>
      </c>
      <c r="H155" s="121">
        <v>0</v>
      </c>
      <c r="I155" s="121">
        <v>0</v>
      </c>
      <c r="J155" s="121">
        <v>6.6827000000004695</v>
      </c>
      <c r="K155" s="121">
        <v>0</v>
      </c>
      <c r="L155" s="122">
        <v>0</v>
      </c>
      <c r="M155" s="123">
        <v>0</v>
      </c>
      <c r="N155" s="124">
        <v>0</v>
      </c>
      <c r="O155" s="124"/>
      <c r="P155" s="122">
        <v>0</v>
      </c>
      <c r="Q155" s="132">
        <v>0</v>
      </c>
      <c r="R155" s="125">
        <v>0</v>
      </c>
      <c r="S155" s="132"/>
      <c r="T155" s="133"/>
      <c r="U155" s="134"/>
      <c r="V155" s="135"/>
      <c r="W155" s="134"/>
      <c r="X155" s="135"/>
      <c r="Y155" s="134"/>
      <c r="Z155" s="135"/>
      <c r="AA155" s="134"/>
      <c r="AB155" s="131" t="s">
        <v>147</v>
      </c>
    </row>
    <row r="156" spans="1:28" ht="15" thickBot="1" x14ac:dyDescent="0.35">
      <c r="A156" s="130" t="s">
        <v>473</v>
      </c>
      <c r="B156" s="131" t="s">
        <v>287</v>
      </c>
      <c r="C156" s="120">
        <v>0</v>
      </c>
      <c r="D156" s="121">
        <v>0</v>
      </c>
      <c r="E156" s="121">
        <v>0</v>
      </c>
      <c r="F156" s="121">
        <v>0</v>
      </c>
      <c r="G156" s="121">
        <v>267.47000000000003</v>
      </c>
      <c r="H156" s="121">
        <v>4632.05</v>
      </c>
      <c r="I156" s="121">
        <v>4614.9799999999996</v>
      </c>
      <c r="J156" s="121">
        <v>5758.3761399999894</v>
      </c>
      <c r="K156" s="121">
        <v>5277.46</v>
      </c>
      <c r="L156" s="122">
        <v>13383.707800000055</v>
      </c>
      <c r="M156" s="123">
        <v>1042.422419999968</v>
      </c>
      <c r="N156" s="124">
        <v>0</v>
      </c>
      <c r="O156" s="124"/>
      <c r="P156" s="122">
        <v>0</v>
      </c>
      <c r="Q156" s="132">
        <v>0</v>
      </c>
      <c r="R156" s="125">
        <v>0</v>
      </c>
      <c r="S156" s="132"/>
      <c r="T156" s="133"/>
      <c r="U156" s="134"/>
      <c r="V156" s="135"/>
      <c r="W156" s="134"/>
      <c r="X156" s="135"/>
      <c r="Y156" s="134"/>
      <c r="Z156" s="135"/>
      <c r="AA156" s="134"/>
      <c r="AB156" s="131" t="s">
        <v>287</v>
      </c>
    </row>
    <row r="157" spans="1:28" ht="15" thickBot="1" x14ac:dyDescent="0.35">
      <c r="A157" s="130">
        <v>11281</v>
      </c>
      <c r="B157" s="131" t="s">
        <v>288</v>
      </c>
      <c r="C157" s="120">
        <v>2140.3000000000002</v>
      </c>
      <c r="D157" s="121">
        <v>2231.9</v>
      </c>
      <c r="E157" s="121">
        <v>1883.43</v>
      </c>
      <c r="F157" s="121">
        <v>2193.02</v>
      </c>
      <c r="G157" s="121">
        <v>1663.1100000000001</v>
      </c>
      <c r="H157" s="121">
        <v>4748.7200000000012</v>
      </c>
      <c r="I157" s="121">
        <v>8726.24</v>
      </c>
      <c r="J157" s="121"/>
      <c r="K157" s="121"/>
      <c r="L157" s="121"/>
      <c r="M157" s="121"/>
      <c r="N157" s="141"/>
      <c r="O157" s="142"/>
      <c r="P157" s="136"/>
      <c r="Q157" s="128"/>
      <c r="R157" s="129"/>
      <c r="S157" s="128"/>
      <c r="T157" s="129"/>
      <c r="U157" s="128"/>
      <c r="V157" s="143"/>
      <c r="X157" s="143"/>
      <c r="Z157" s="143"/>
      <c r="AB157" s="131" t="s">
        <v>288</v>
      </c>
    </row>
    <row r="158" spans="1:28" ht="15" thickBot="1" x14ac:dyDescent="0.35">
      <c r="A158" s="130" t="s">
        <v>474</v>
      </c>
      <c r="B158" s="131" t="s">
        <v>289</v>
      </c>
      <c r="C158" s="120">
        <v>86.850000000000023</v>
      </c>
      <c r="D158" s="121">
        <v>86.850000000000023</v>
      </c>
      <c r="E158" s="121">
        <v>83.610000000000014</v>
      </c>
      <c r="F158" s="121">
        <v>86.850000000000023</v>
      </c>
      <c r="G158" s="121">
        <v>86.850000000000023</v>
      </c>
      <c r="H158" s="121">
        <v>103.27000000000001</v>
      </c>
      <c r="I158" s="121">
        <v>104.19999999999999</v>
      </c>
      <c r="J158" s="121"/>
      <c r="K158" s="121"/>
      <c r="L158" s="121"/>
      <c r="M158" s="121"/>
      <c r="N158" s="141"/>
      <c r="O158" s="142"/>
      <c r="P158" s="136"/>
      <c r="Q158" s="134"/>
      <c r="R158" s="135"/>
      <c r="S158" s="134"/>
      <c r="T158" s="135"/>
      <c r="U158" s="134"/>
      <c r="V158" s="143"/>
      <c r="X158" s="143"/>
      <c r="Z158" s="143"/>
      <c r="AB158" s="131" t="s">
        <v>289</v>
      </c>
    </row>
    <row r="159" spans="1:28" ht="15" thickBot="1" x14ac:dyDescent="0.35">
      <c r="A159" s="130">
        <v>11582</v>
      </c>
      <c r="B159" s="131" t="s">
        <v>290</v>
      </c>
      <c r="C159" s="120">
        <v>25589.83</v>
      </c>
      <c r="D159" s="121">
        <v>7219.9800000000005</v>
      </c>
      <c r="E159" s="121">
        <v>4960.3300000000008</v>
      </c>
      <c r="F159" s="121">
        <v>3869.21</v>
      </c>
      <c r="G159" s="121">
        <v>2073.2200000000003</v>
      </c>
      <c r="H159" s="121">
        <v>1780.4900000000002</v>
      </c>
      <c r="I159" s="121">
        <v>1876.82</v>
      </c>
      <c r="J159" s="121"/>
      <c r="K159" s="121"/>
      <c r="L159" s="121"/>
      <c r="M159" s="121"/>
      <c r="N159" s="141"/>
      <c r="O159" s="142"/>
      <c r="P159" s="136"/>
      <c r="Q159" s="134"/>
      <c r="R159" s="135"/>
      <c r="S159" s="134"/>
      <c r="T159" s="135"/>
      <c r="U159" s="134"/>
      <c r="V159" s="143"/>
      <c r="X159" s="143"/>
      <c r="Z159" s="143"/>
      <c r="AB159" s="131" t="s">
        <v>290</v>
      </c>
    </row>
    <row r="160" spans="1:28" ht="15" thickBot="1" x14ac:dyDescent="0.35">
      <c r="A160" s="144" t="s">
        <v>475</v>
      </c>
      <c r="B160" s="145" t="s">
        <v>291</v>
      </c>
      <c r="C160" s="120">
        <v>145.83000000000001</v>
      </c>
      <c r="D160" s="121">
        <v>149.07</v>
      </c>
      <c r="E160" s="121">
        <v>688.76</v>
      </c>
      <c r="F160" s="121">
        <v>280.21000000000004</v>
      </c>
      <c r="G160" s="121">
        <v>263.79000000000002</v>
      </c>
      <c r="H160" s="121">
        <v>443.97</v>
      </c>
      <c r="I160" s="121">
        <v>422.65999999999997</v>
      </c>
      <c r="J160" s="121"/>
      <c r="K160" s="121"/>
      <c r="L160" s="121"/>
      <c r="M160" s="121"/>
      <c r="N160" s="141"/>
      <c r="O160" s="142"/>
      <c r="P160" s="136"/>
      <c r="Q160" s="134"/>
      <c r="R160" s="135"/>
      <c r="S160" s="134"/>
      <c r="T160" s="135"/>
      <c r="U160" s="134"/>
      <c r="V160" s="143"/>
      <c r="X160" s="143"/>
      <c r="Z160" s="143"/>
      <c r="AB160" s="145" t="s">
        <v>291</v>
      </c>
    </row>
    <row r="161" spans="1:28" ht="15" thickBot="1" x14ac:dyDescent="0.35">
      <c r="A161" s="146"/>
      <c r="B161" s="147"/>
      <c r="C161" s="121">
        <v>328689.09999999998</v>
      </c>
      <c r="D161" s="121">
        <v>303596.26</v>
      </c>
      <c r="E161" s="121">
        <v>221463.7</v>
      </c>
      <c r="F161" s="121">
        <v>170856.97000000006</v>
      </c>
      <c r="G161" s="121">
        <v>210151.76000000007</v>
      </c>
      <c r="H161" s="121"/>
      <c r="I161" s="121">
        <v>189021.8000000001</v>
      </c>
      <c r="J161" s="121"/>
      <c r="K161" s="121"/>
      <c r="L161" s="121"/>
      <c r="M161" s="121"/>
      <c r="N161" s="141"/>
      <c r="O161" s="148"/>
      <c r="P161" s="149"/>
      <c r="Q161" s="134"/>
      <c r="R161" s="149"/>
      <c r="S161" s="134"/>
      <c r="T161" s="149"/>
      <c r="U161" s="134"/>
      <c r="V161" s="150"/>
      <c r="X161" s="150"/>
      <c r="Z161" s="150"/>
      <c r="AB161" s="149"/>
    </row>
    <row r="166" spans="1:28" x14ac:dyDescent="0.3">
      <c r="E166" s="104" t="s">
        <v>478</v>
      </c>
      <c r="J166" s="104" t="s">
        <v>478</v>
      </c>
    </row>
    <row r="167" spans="1:28" x14ac:dyDescent="0.3">
      <c r="O167" s="104" t="s">
        <v>478</v>
      </c>
    </row>
  </sheetData>
  <mergeCells count="4">
    <mergeCell ref="B1:N1"/>
    <mergeCell ref="B2:B3"/>
    <mergeCell ref="P1:AB1"/>
    <mergeCell ref="AB2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Нарастающаяэл-во и оплата  2024</vt:lpstr>
      <vt:lpstr>24-25</vt:lpstr>
      <vt:lpstr>'Нарастающаяэл-во и оплата 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2025-04-03T12:21:54Z</dcterms:modified>
</cp:coreProperties>
</file>